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BusyForcastRepo\BusyForcast\"/>
    </mc:Choice>
  </mc:AlternateContent>
  <bookViews>
    <workbookView xWindow="0" yWindow="0" windowWidth="20490" windowHeight="7755" tabRatio="689" activeTab="1"/>
  </bookViews>
  <sheets>
    <sheet name="Forecast" sheetId="1" r:id="rId1"/>
    <sheet name="Days" sheetId="2" r:id="rId2"/>
    <sheet name="Expenses" sheetId="3" r:id="rId3"/>
    <sheet name="Cashflow Graph" sheetId="9" r:id="rId4"/>
    <sheet name="Calculation" sheetId="8" r:id="rId5"/>
  </sheets>
  <definedNames>
    <definedName name="_xlnm._FilterDatabase" localSheetId="0" hidden="1">Forecast!$B$37:$B$49</definedName>
    <definedName name="_xlnm.Print_Area" localSheetId="1">Days!$A$1:$BM$97</definedName>
    <definedName name="_xlnm.Print_Area" localSheetId="2">Expenses!$A$1:$BM$57</definedName>
    <definedName name="_xlnm.Print_Area" localSheetId="0">Forecast!$B$1:$BL$28</definedName>
  </definedNames>
  <calcPr calcId="171027"/>
</workbook>
</file>

<file path=xl/calcChain.xml><?xml version="1.0" encoding="utf-8"?>
<calcChain xmlns="http://schemas.openxmlformats.org/spreadsheetml/2006/main">
  <c r="P9" i="1" l="1"/>
  <c r="R10" i="1" s="1"/>
  <c r="Q59" i="1"/>
  <c r="X9" i="1" s="1"/>
  <c r="Z10" i="1" s="1"/>
  <c r="P59" i="1"/>
  <c r="O59" i="1"/>
  <c r="N9" i="1" s="1"/>
  <c r="P10" i="1" s="1"/>
  <c r="J9" i="1"/>
  <c r="L10" i="1" s="1"/>
  <c r="M59" i="1"/>
  <c r="D41" i="1"/>
  <c r="N59" i="1" s="1"/>
  <c r="Q60" i="1" l="1"/>
  <c r="L9" i="1"/>
  <c r="N10" i="1" s="1"/>
  <c r="K54" i="1"/>
  <c r="K42" i="1" l="1"/>
  <c r="K53" i="1"/>
  <c r="K52" i="1"/>
  <c r="K51" i="1"/>
  <c r="K59" i="1" l="1"/>
  <c r="D59" i="1"/>
  <c r="L54" i="1" s="1"/>
  <c r="D46" i="1"/>
  <c r="L52" i="1" l="1"/>
  <c r="L51" i="1"/>
  <c r="L53" i="1"/>
  <c r="L59" i="1" l="1"/>
  <c r="AB39" i="2"/>
  <c r="BM38" i="2"/>
  <c r="BM39" i="2" s="1"/>
  <c r="BL38" i="2"/>
  <c r="BK38" i="2"/>
  <c r="BJ38" i="2"/>
  <c r="BJ40" i="2" s="1"/>
  <c r="BI38" i="2"/>
  <c r="BI39" i="2" s="1"/>
  <c r="BH38" i="2"/>
  <c r="BG38" i="2"/>
  <c r="BF38" i="2"/>
  <c r="BF39" i="2" s="1"/>
  <c r="BE38" i="2"/>
  <c r="BE40" i="2" s="1"/>
  <c r="BD38" i="2"/>
  <c r="BC38" i="2"/>
  <c r="BB38" i="2"/>
  <c r="BB39" i="2" s="1"/>
  <c r="BA38" i="2"/>
  <c r="BA39" i="2" s="1"/>
  <c r="AZ38" i="2"/>
  <c r="AY38" i="2"/>
  <c r="AX38" i="2"/>
  <c r="AX40" i="2" s="1"/>
  <c r="AW38" i="2"/>
  <c r="AW39" i="2" s="1"/>
  <c r="AV38" i="2"/>
  <c r="AU38" i="2"/>
  <c r="AT38" i="2"/>
  <c r="AT39" i="2" s="1"/>
  <c r="AS38" i="2"/>
  <c r="AS39" i="2" s="1"/>
  <c r="AR38" i="2"/>
  <c r="AQ38" i="2"/>
  <c r="AP38" i="2"/>
  <c r="AP39" i="2" s="1"/>
  <c r="AO38" i="2"/>
  <c r="AN38" i="2"/>
  <c r="AM38" i="2"/>
  <c r="AL38" i="2"/>
  <c r="AL40" i="2" s="1"/>
  <c r="AK38" i="2"/>
  <c r="AK39" i="2" s="1"/>
  <c r="AJ38" i="2"/>
  <c r="AI38" i="2"/>
  <c r="AH38" i="2"/>
  <c r="AH39" i="2" s="1"/>
  <c r="AG38" i="2"/>
  <c r="AG39" i="2" s="1"/>
  <c r="AF38" i="2"/>
  <c r="AE38" i="2"/>
  <c r="AD38" i="2"/>
  <c r="AD40" i="2" s="1"/>
  <c r="AC38" i="2"/>
  <c r="AC39" i="2" s="1"/>
  <c r="AB38" i="2"/>
  <c r="AB40" i="2" s="1"/>
  <c r="AA38" i="2"/>
  <c r="Z38" i="2"/>
  <c r="Z39" i="2" s="1"/>
  <c r="Y38" i="2"/>
  <c r="Y40" i="2" s="1"/>
  <c r="X38" i="2"/>
  <c r="X40" i="2" s="1"/>
  <c r="W38" i="2"/>
  <c r="V38" i="2"/>
  <c r="V39" i="2" s="1"/>
  <c r="U38" i="2"/>
  <c r="U39" i="2" s="1"/>
  <c r="T38" i="2"/>
  <c r="T40" i="2" s="1"/>
  <c r="S38" i="2"/>
  <c r="R38" i="2"/>
  <c r="R40" i="2" s="1"/>
  <c r="Q38" i="2"/>
  <c r="Q39" i="2" s="1"/>
  <c r="P38" i="2"/>
  <c r="P40" i="2" s="1"/>
  <c r="O38" i="2"/>
  <c r="N38" i="2"/>
  <c r="N39" i="2" s="1"/>
  <c r="M38" i="2"/>
  <c r="M39" i="2" s="1"/>
  <c r="L38" i="2"/>
  <c r="L40" i="2" s="1"/>
  <c r="K38" i="2"/>
  <c r="J38" i="2"/>
  <c r="J39" i="2" s="1"/>
  <c r="I38" i="2"/>
  <c r="H38" i="2"/>
  <c r="H40" i="2" s="1"/>
  <c r="G38" i="2"/>
  <c r="F38" i="2"/>
  <c r="F40" i="2" s="1"/>
  <c r="E37" i="2"/>
  <c r="E36" i="2"/>
  <c r="E35" i="2"/>
  <c r="E34" i="2"/>
  <c r="E33" i="2"/>
  <c r="E32" i="2"/>
  <c r="E31" i="2"/>
  <c r="E30" i="2"/>
  <c r="E29" i="2"/>
  <c r="J40" i="2" l="1"/>
  <c r="AD39" i="2"/>
  <c r="N40" i="2"/>
  <c r="AP40" i="2"/>
  <c r="AL39" i="2"/>
  <c r="Q40" i="2"/>
  <c r="Q41" i="2" s="1"/>
  <c r="AT40" i="2"/>
  <c r="V40" i="2"/>
  <c r="BB40" i="2"/>
  <c r="BB41" i="2" s="1"/>
  <c r="J41" i="2"/>
  <c r="L39" i="2"/>
  <c r="Z40" i="2"/>
  <c r="BF40" i="2"/>
  <c r="R39" i="2"/>
  <c r="R41" i="2" s="1"/>
  <c r="AG40" i="2"/>
  <c r="AG41" i="2" s="1"/>
  <c r="BJ39" i="2"/>
  <c r="BJ41" i="2" s="1"/>
  <c r="AH40" i="2"/>
  <c r="I39" i="2"/>
  <c r="I41" i="2" s="1"/>
  <c r="I40" i="2"/>
  <c r="Y39" i="2"/>
  <c r="Y41" i="2"/>
  <c r="AO39" i="2"/>
  <c r="AO40" i="2"/>
  <c r="BE39" i="2"/>
  <c r="BE41" i="2"/>
  <c r="Z41" i="2"/>
  <c r="AW40" i="2"/>
  <c r="AW41" i="2" s="1"/>
  <c r="BM40" i="2"/>
  <c r="BM41" i="2" s="1"/>
  <c r="AX39" i="2"/>
  <c r="AX41" i="2" s="1"/>
  <c r="F39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G39" i="2"/>
  <c r="W39" i="2"/>
  <c r="W41" i="2" s="1"/>
  <c r="AI39" i="2"/>
  <c r="AQ39" i="2"/>
  <c r="AY39" i="2"/>
  <c r="AY41" i="2" s="1"/>
  <c r="BG39" i="2"/>
  <c r="AF40" i="2"/>
  <c r="AF39" i="2"/>
  <c r="AF41" i="2" s="1"/>
  <c r="AJ40" i="2"/>
  <c r="AJ39" i="2"/>
  <c r="AJ41" i="2" s="1"/>
  <c r="AN40" i="2"/>
  <c r="AN39" i="2"/>
  <c r="AN41" i="2" s="1"/>
  <c r="AR40" i="2"/>
  <c r="AR41" i="2" s="1"/>
  <c r="AR39" i="2"/>
  <c r="AV40" i="2"/>
  <c r="AV39" i="2"/>
  <c r="AV41" i="2" s="1"/>
  <c r="AZ40" i="2"/>
  <c r="AZ39" i="2"/>
  <c r="AZ41" i="2" s="1"/>
  <c r="BD40" i="2"/>
  <c r="BD39" i="2"/>
  <c r="BD41" i="2" s="1"/>
  <c r="BH40" i="2"/>
  <c r="BH39" i="2"/>
  <c r="BL40" i="2"/>
  <c r="BL39" i="2"/>
  <c r="BL41" i="2" s="1"/>
  <c r="H39" i="2"/>
  <c r="H41" i="2" s="1"/>
  <c r="N41" i="2"/>
  <c r="S39" i="2"/>
  <c r="X39" i="2"/>
  <c r="X41" i="2" s="1"/>
  <c r="AD41" i="2"/>
  <c r="AL41" i="2"/>
  <c r="AT41" i="2"/>
  <c r="L41" i="2"/>
  <c r="AB41" i="2"/>
  <c r="D38" i="2"/>
  <c r="O39" i="2"/>
  <c r="T39" i="2"/>
  <c r="T41" i="2" s="1"/>
  <c r="AE39" i="2"/>
  <c r="AE41" i="2" s="1"/>
  <c r="AM39" i="2"/>
  <c r="AU39" i="2"/>
  <c r="BC39" i="2"/>
  <c r="BK39" i="2"/>
  <c r="K39" i="2"/>
  <c r="P39" i="2"/>
  <c r="P41" i="2" s="1"/>
  <c r="V41" i="2"/>
  <c r="AA39" i="2"/>
  <c r="AH41" i="2"/>
  <c r="AP41" i="2"/>
  <c r="BF41" i="2"/>
  <c r="M40" i="2"/>
  <c r="M41" i="2" s="1"/>
  <c r="U40" i="2"/>
  <c r="U41" i="2" s="1"/>
  <c r="AC40" i="2"/>
  <c r="AC41" i="2" s="1"/>
  <c r="AK40" i="2"/>
  <c r="AK41" i="2" s="1"/>
  <c r="AS40" i="2"/>
  <c r="AS41" i="2" s="1"/>
  <c r="BA40" i="2"/>
  <c r="BA41" i="2" s="1"/>
  <c r="BI40" i="2"/>
  <c r="BI41" i="2" s="1"/>
  <c r="AX185" i="2"/>
  <c r="AD185" i="2"/>
  <c r="I185" i="2"/>
  <c r="V184" i="2"/>
  <c r="BM183" i="2"/>
  <c r="BM185" i="2" s="1"/>
  <c r="BL183" i="2"/>
  <c r="BL184" i="2" s="1"/>
  <c r="BK183" i="2"/>
  <c r="BK185" i="2" s="1"/>
  <c r="BJ183" i="2"/>
  <c r="BJ184" i="2" s="1"/>
  <c r="BI183" i="2"/>
  <c r="BI185" i="2" s="1"/>
  <c r="BH183" i="2"/>
  <c r="BH184" i="2" s="1"/>
  <c r="BG183" i="2"/>
  <c r="BG185" i="2" s="1"/>
  <c r="BF183" i="2"/>
  <c r="BF185" i="2" s="1"/>
  <c r="BE183" i="2"/>
  <c r="BE185" i="2" s="1"/>
  <c r="BD183" i="2"/>
  <c r="BD184" i="2" s="1"/>
  <c r="BC183" i="2"/>
  <c r="BC185" i="2" s="1"/>
  <c r="BB183" i="2"/>
  <c r="BB184" i="2" s="1"/>
  <c r="BA183" i="2"/>
  <c r="BA185" i="2" s="1"/>
  <c r="AZ183" i="2"/>
  <c r="AZ184" i="2" s="1"/>
  <c r="AY183" i="2"/>
  <c r="AY185" i="2" s="1"/>
  <c r="AX183" i="2"/>
  <c r="AX184" i="2" s="1"/>
  <c r="AW183" i="2"/>
  <c r="AW185" i="2" s="1"/>
  <c r="AV183" i="2"/>
  <c r="AV184" i="2" s="1"/>
  <c r="AU183" i="2"/>
  <c r="AU185" i="2" s="1"/>
  <c r="AT183" i="2"/>
  <c r="AT185" i="2" s="1"/>
  <c r="AS183" i="2"/>
  <c r="AS185" i="2" s="1"/>
  <c r="AR183" i="2"/>
  <c r="AR184" i="2" s="1"/>
  <c r="AQ183" i="2"/>
  <c r="AQ185" i="2" s="1"/>
  <c r="AP183" i="2"/>
  <c r="AP185" i="2" s="1"/>
  <c r="AO183" i="2"/>
  <c r="AO185" i="2" s="1"/>
  <c r="AN183" i="2"/>
  <c r="AN184" i="2" s="1"/>
  <c r="AM183" i="2"/>
  <c r="AM185" i="2" s="1"/>
  <c r="AL183" i="2"/>
  <c r="AL185" i="2" s="1"/>
  <c r="AK183" i="2"/>
  <c r="AK185" i="2" s="1"/>
  <c r="AJ183" i="2"/>
  <c r="AJ184" i="2" s="1"/>
  <c r="AI183" i="2"/>
  <c r="AI185" i="2" s="1"/>
  <c r="AH183" i="2"/>
  <c r="AH185" i="2" s="1"/>
  <c r="AG183" i="2"/>
  <c r="AG185" i="2" s="1"/>
  <c r="AF183" i="2"/>
  <c r="AF184" i="2" s="1"/>
  <c r="AE183" i="2"/>
  <c r="AE185" i="2" s="1"/>
  <c r="AD183" i="2"/>
  <c r="AD184" i="2" s="1"/>
  <c r="AC183" i="2"/>
  <c r="AC185" i="2" s="1"/>
  <c r="AB183" i="2"/>
  <c r="AB184" i="2" s="1"/>
  <c r="AA183" i="2"/>
  <c r="AA185" i="2" s="1"/>
  <c r="Z183" i="2"/>
  <c r="Z185" i="2" s="1"/>
  <c r="Y183" i="2"/>
  <c r="Y185" i="2" s="1"/>
  <c r="X183" i="2"/>
  <c r="X184" i="2" s="1"/>
  <c r="W183" i="2"/>
  <c r="W185" i="2" s="1"/>
  <c r="V183" i="2"/>
  <c r="V185" i="2" s="1"/>
  <c r="U183" i="2"/>
  <c r="U185" i="2" s="1"/>
  <c r="T183" i="2"/>
  <c r="T184" i="2" s="1"/>
  <c r="S183" i="2"/>
  <c r="S185" i="2" s="1"/>
  <c r="R183" i="2"/>
  <c r="R184" i="2" s="1"/>
  <c r="Q183" i="2"/>
  <c r="Q185" i="2" s="1"/>
  <c r="P183" i="2"/>
  <c r="P184" i="2" s="1"/>
  <c r="O183" i="2"/>
  <c r="O185" i="2" s="1"/>
  <c r="N183" i="2"/>
  <c r="N184" i="2" s="1"/>
  <c r="M183" i="2"/>
  <c r="M185" i="2" s="1"/>
  <c r="L183" i="2"/>
  <c r="L184" i="2" s="1"/>
  <c r="K183" i="2"/>
  <c r="K185" i="2" s="1"/>
  <c r="J183" i="2"/>
  <c r="J185" i="2" s="1"/>
  <c r="I183" i="2"/>
  <c r="H183" i="2"/>
  <c r="H184" i="2" s="1"/>
  <c r="G183" i="2"/>
  <c r="G185" i="2" s="1"/>
  <c r="F183" i="2"/>
  <c r="E182" i="2"/>
  <c r="E181" i="2"/>
  <c r="E180" i="2"/>
  <c r="E179" i="2"/>
  <c r="E178" i="2"/>
  <c r="E177" i="2"/>
  <c r="E176" i="2"/>
  <c r="E186" i="2" s="1"/>
  <c r="E175" i="2"/>
  <c r="E174" i="2"/>
  <c r="BA170" i="2"/>
  <c r="O169" i="2"/>
  <c r="BM168" i="2"/>
  <c r="BM169" i="2" s="1"/>
  <c r="BL168" i="2"/>
  <c r="BL170" i="2" s="1"/>
  <c r="BK168" i="2"/>
  <c r="BJ168" i="2"/>
  <c r="BJ170" i="2" s="1"/>
  <c r="BI168" i="2"/>
  <c r="BI170" i="2" s="1"/>
  <c r="BH168" i="2"/>
  <c r="BG168" i="2"/>
  <c r="BF168" i="2"/>
  <c r="BF170" i="2" s="1"/>
  <c r="BE168" i="2"/>
  <c r="BE170" i="2" s="1"/>
  <c r="BD168" i="2"/>
  <c r="BD170" i="2" s="1"/>
  <c r="BC168" i="2"/>
  <c r="BB168" i="2"/>
  <c r="BB170" i="2" s="1"/>
  <c r="BA168" i="2"/>
  <c r="BA169" i="2" s="1"/>
  <c r="AZ168" i="2"/>
  <c r="AY168" i="2"/>
  <c r="AX168" i="2"/>
  <c r="AX170" i="2" s="1"/>
  <c r="AW168" i="2"/>
  <c r="AW170" i="2" s="1"/>
  <c r="AV168" i="2"/>
  <c r="AV170" i="2" s="1"/>
  <c r="AU168" i="2"/>
  <c r="AT168" i="2"/>
  <c r="AT170" i="2" s="1"/>
  <c r="AS168" i="2"/>
  <c r="AS170" i="2" s="1"/>
  <c r="AR168" i="2"/>
  <c r="AQ168" i="2"/>
  <c r="AP168" i="2"/>
  <c r="AP170" i="2" s="1"/>
  <c r="AO168" i="2"/>
  <c r="AO170" i="2" s="1"/>
  <c r="AN168" i="2"/>
  <c r="AN170" i="2" s="1"/>
  <c r="AM168" i="2"/>
  <c r="AL168" i="2"/>
  <c r="AL170" i="2" s="1"/>
  <c r="AK168" i="2"/>
  <c r="AK169" i="2" s="1"/>
  <c r="AJ168" i="2"/>
  <c r="AI168" i="2"/>
  <c r="AI170" i="2" s="1"/>
  <c r="AH168" i="2"/>
  <c r="AH170" i="2" s="1"/>
  <c r="AG168" i="2"/>
  <c r="AG169" i="2" s="1"/>
  <c r="AF168" i="2"/>
  <c r="AF170" i="2" s="1"/>
  <c r="AE168" i="2"/>
  <c r="AE170" i="2" s="1"/>
  <c r="AD168" i="2"/>
  <c r="AD170" i="2" s="1"/>
  <c r="AC168" i="2"/>
  <c r="AC170" i="2" s="1"/>
  <c r="AB168" i="2"/>
  <c r="AA168" i="2"/>
  <c r="AA170" i="2" s="1"/>
  <c r="Z168" i="2"/>
  <c r="Z170" i="2" s="1"/>
  <c r="Y168" i="2"/>
  <c r="Y169" i="2" s="1"/>
  <c r="X168" i="2"/>
  <c r="X170" i="2" s="1"/>
  <c r="W168" i="2"/>
  <c r="W170" i="2" s="1"/>
  <c r="V168" i="2"/>
  <c r="V170" i="2" s="1"/>
  <c r="U168" i="2"/>
  <c r="U169" i="2" s="1"/>
  <c r="T168" i="2"/>
  <c r="S168" i="2"/>
  <c r="S170" i="2" s="1"/>
  <c r="R168" i="2"/>
  <c r="R170" i="2" s="1"/>
  <c r="Q168" i="2"/>
  <c r="Q170" i="2" s="1"/>
  <c r="P168" i="2"/>
  <c r="P170" i="2" s="1"/>
  <c r="O168" i="2"/>
  <c r="O170" i="2" s="1"/>
  <c r="N168" i="2"/>
  <c r="N170" i="2" s="1"/>
  <c r="M168" i="2"/>
  <c r="M169" i="2" s="1"/>
  <c r="L168" i="2"/>
  <c r="K168" i="2"/>
  <c r="K170" i="2" s="1"/>
  <c r="J168" i="2"/>
  <c r="J170" i="2" s="1"/>
  <c r="I168" i="2"/>
  <c r="I169" i="2" s="1"/>
  <c r="H168" i="2"/>
  <c r="H170" i="2" s="1"/>
  <c r="G168" i="2"/>
  <c r="G170" i="2" s="1"/>
  <c r="F168" i="2"/>
  <c r="E167" i="2"/>
  <c r="E166" i="2"/>
  <c r="E165" i="2"/>
  <c r="E164" i="2"/>
  <c r="E163" i="2"/>
  <c r="E162" i="2"/>
  <c r="E161" i="2"/>
  <c r="E160" i="2"/>
  <c r="E159" i="2"/>
  <c r="AN155" i="2"/>
  <c r="BM153" i="2"/>
  <c r="BL153" i="2"/>
  <c r="BL155" i="2" s="1"/>
  <c r="BK153" i="2"/>
  <c r="BJ153" i="2"/>
  <c r="BJ155" i="2" s="1"/>
  <c r="BI153" i="2"/>
  <c r="BH153" i="2"/>
  <c r="BG153" i="2"/>
  <c r="BF153" i="2"/>
  <c r="BF155" i="2" s="1"/>
  <c r="BE153" i="2"/>
  <c r="BD153" i="2"/>
  <c r="BD155" i="2" s="1"/>
  <c r="BC153" i="2"/>
  <c r="BB153" i="2"/>
  <c r="BB155" i="2" s="1"/>
  <c r="BA153" i="2"/>
  <c r="AZ153" i="2"/>
  <c r="AY153" i="2"/>
  <c r="AX153" i="2"/>
  <c r="AX155" i="2" s="1"/>
  <c r="AW153" i="2"/>
  <c r="AV153" i="2"/>
  <c r="AV155" i="2" s="1"/>
  <c r="AU153" i="2"/>
  <c r="AT153" i="2"/>
  <c r="AT155" i="2" s="1"/>
  <c r="AS153" i="2"/>
  <c r="AS154" i="2" s="1"/>
  <c r="AR153" i="2"/>
  <c r="AQ153" i="2"/>
  <c r="AP153" i="2"/>
  <c r="AP155" i="2" s="1"/>
  <c r="AO153" i="2"/>
  <c r="AN153" i="2"/>
  <c r="AM153" i="2"/>
  <c r="AL153" i="2"/>
  <c r="AL155" i="2" s="1"/>
  <c r="AK153" i="2"/>
  <c r="AJ153" i="2"/>
  <c r="AI153" i="2"/>
  <c r="AI155" i="2" s="1"/>
  <c r="AH153" i="2"/>
  <c r="AH155" i="2" s="1"/>
  <c r="AG153" i="2"/>
  <c r="AF153" i="2"/>
  <c r="AF155" i="2" s="1"/>
  <c r="AE153" i="2"/>
  <c r="AE155" i="2" s="1"/>
  <c r="AD153" i="2"/>
  <c r="AD155" i="2" s="1"/>
  <c r="AC153" i="2"/>
  <c r="AB153" i="2"/>
  <c r="AA153" i="2"/>
  <c r="AA155" i="2" s="1"/>
  <c r="Z153" i="2"/>
  <c r="Z155" i="2" s="1"/>
  <c r="Y153" i="2"/>
  <c r="X153" i="2"/>
  <c r="X155" i="2" s="1"/>
  <c r="W153" i="2"/>
  <c r="W155" i="2" s="1"/>
  <c r="V153" i="2"/>
  <c r="V155" i="2" s="1"/>
  <c r="U153" i="2"/>
  <c r="T153" i="2"/>
  <c r="S153" i="2"/>
  <c r="S155" i="2" s="1"/>
  <c r="R153" i="2"/>
  <c r="R155" i="2" s="1"/>
  <c r="Q153" i="2"/>
  <c r="Q155" i="2" s="1"/>
  <c r="P153" i="2"/>
  <c r="P155" i="2" s="1"/>
  <c r="O153" i="2"/>
  <c r="O155" i="2" s="1"/>
  <c r="N153" i="2"/>
  <c r="N155" i="2" s="1"/>
  <c r="M153" i="2"/>
  <c r="M154" i="2" s="1"/>
  <c r="L153" i="2"/>
  <c r="K153" i="2"/>
  <c r="K155" i="2" s="1"/>
  <c r="J153" i="2"/>
  <c r="J155" i="2" s="1"/>
  <c r="I153" i="2"/>
  <c r="H153" i="2"/>
  <c r="H155" i="2" s="1"/>
  <c r="G153" i="2"/>
  <c r="G155" i="2" s="1"/>
  <c r="F153" i="2"/>
  <c r="E152" i="2"/>
  <c r="E151" i="2"/>
  <c r="E150" i="2"/>
  <c r="E149" i="2"/>
  <c r="E148" i="2"/>
  <c r="E147" i="2"/>
  <c r="E146" i="2"/>
  <c r="E145" i="2"/>
  <c r="E144" i="2"/>
  <c r="AX140" i="2"/>
  <c r="Z139" i="2"/>
  <c r="BM138" i="2"/>
  <c r="BM140" i="2" s="1"/>
  <c r="BL138" i="2"/>
  <c r="BL139" i="2" s="1"/>
  <c r="BK138" i="2"/>
  <c r="BK140" i="2" s="1"/>
  <c r="BJ138" i="2"/>
  <c r="BJ139" i="2" s="1"/>
  <c r="BI138" i="2"/>
  <c r="BI140" i="2" s="1"/>
  <c r="BH138" i="2"/>
  <c r="BH139" i="2" s="1"/>
  <c r="BG138" i="2"/>
  <c r="BG140" i="2" s="1"/>
  <c r="BF138" i="2"/>
  <c r="BF139" i="2" s="1"/>
  <c r="BE138" i="2"/>
  <c r="BE140" i="2" s="1"/>
  <c r="BD138" i="2"/>
  <c r="BD139" i="2" s="1"/>
  <c r="BC138" i="2"/>
  <c r="BC140" i="2" s="1"/>
  <c r="BB138" i="2"/>
  <c r="BB140" i="2" s="1"/>
  <c r="BA138" i="2"/>
  <c r="BA140" i="2" s="1"/>
  <c r="AZ138" i="2"/>
  <c r="AZ139" i="2" s="1"/>
  <c r="AY138" i="2"/>
  <c r="AY140" i="2" s="1"/>
  <c r="AX138" i="2"/>
  <c r="AX139" i="2" s="1"/>
  <c r="AW138" i="2"/>
  <c r="AW140" i="2" s="1"/>
  <c r="AV138" i="2"/>
  <c r="AV139" i="2" s="1"/>
  <c r="AU138" i="2"/>
  <c r="AU140" i="2" s="1"/>
  <c r="AT138" i="2"/>
  <c r="AT140" i="2" s="1"/>
  <c r="AS138" i="2"/>
  <c r="AS140" i="2" s="1"/>
  <c r="AR138" i="2"/>
  <c r="AR139" i="2" s="1"/>
  <c r="AQ138" i="2"/>
  <c r="AQ140" i="2" s="1"/>
  <c r="AP138" i="2"/>
  <c r="AP140" i="2" s="1"/>
  <c r="AO138" i="2"/>
  <c r="AO140" i="2" s="1"/>
  <c r="AN138" i="2"/>
  <c r="AN139" i="2" s="1"/>
  <c r="AM138" i="2"/>
  <c r="AM140" i="2" s="1"/>
  <c r="AL138" i="2"/>
  <c r="AL140" i="2" s="1"/>
  <c r="AK138" i="2"/>
  <c r="AK140" i="2" s="1"/>
  <c r="AJ138" i="2"/>
  <c r="AJ139" i="2" s="1"/>
  <c r="AI138" i="2"/>
  <c r="AI140" i="2" s="1"/>
  <c r="AH138" i="2"/>
  <c r="AH140" i="2" s="1"/>
  <c r="AG138" i="2"/>
  <c r="AG140" i="2" s="1"/>
  <c r="AF138" i="2"/>
  <c r="AF139" i="2" s="1"/>
  <c r="AE138" i="2"/>
  <c r="AE140" i="2" s="1"/>
  <c r="AD138" i="2"/>
  <c r="AD140" i="2" s="1"/>
  <c r="AC138" i="2"/>
  <c r="AC140" i="2" s="1"/>
  <c r="AB138" i="2"/>
  <c r="AB139" i="2" s="1"/>
  <c r="AA138" i="2"/>
  <c r="AA140" i="2" s="1"/>
  <c r="Z138" i="2"/>
  <c r="Z140" i="2" s="1"/>
  <c r="Y138" i="2"/>
  <c r="Y140" i="2" s="1"/>
  <c r="X138" i="2"/>
  <c r="X139" i="2" s="1"/>
  <c r="W138" i="2"/>
  <c r="W140" i="2" s="1"/>
  <c r="V138" i="2"/>
  <c r="V140" i="2" s="1"/>
  <c r="U138" i="2"/>
  <c r="U140" i="2" s="1"/>
  <c r="T138" i="2"/>
  <c r="T139" i="2" s="1"/>
  <c r="S138" i="2"/>
  <c r="S140" i="2" s="1"/>
  <c r="R138" i="2"/>
  <c r="R139" i="2" s="1"/>
  <c r="Q138" i="2"/>
  <c r="Q140" i="2" s="1"/>
  <c r="P138" i="2"/>
  <c r="P139" i="2" s="1"/>
  <c r="O138" i="2"/>
  <c r="N138" i="2"/>
  <c r="N139" i="2" s="1"/>
  <c r="M138" i="2"/>
  <c r="M140" i="2" s="1"/>
  <c r="L138" i="2"/>
  <c r="L139" i="2" s="1"/>
  <c r="K138" i="2"/>
  <c r="J138" i="2"/>
  <c r="J139" i="2" s="1"/>
  <c r="I138" i="2"/>
  <c r="I140" i="2" s="1"/>
  <c r="H138" i="2"/>
  <c r="H139" i="2" s="1"/>
  <c r="G138" i="2"/>
  <c r="F138" i="2"/>
  <c r="F140" i="2" s="1"/>
  <c r="E137" i="2"/>
  <c r="E136" i="2"/>
  <c r="E135" i="2"/>
  <c r="E134" i="2"/>
  <c r="E133" i="2"/>
  <c r="E132" i="2"/>
  <c r="E131" i="2"/>
  <c r="E130" i="2"/>
  <c r="E129" i="2"/>
  <c r="AM125" i="2"/>
  <c r="M124" i="2"/>
  <c r="BM123" i="2"/>
  <c r="BL123" i="2"/>
  <c r="BL188" i="2" s="1"/>
  <c r="BK123" i="2"/>
  <c r="BJ123" i="2"/>
  <c r="BJ188" i="2" s="1"/>
  <c r="BI123" i="2"/>
  <c r="BH123" i="2"/>
  <c r="BH188" i="2" s="1"/>
  <c r="BG123" i="2"/>
  <c r="BG188" i="2" s="1"/>
  <c r="BF123" i="2"/>
  <c r="BE123" i="2"/>
  <c r="BD123" i="2"/>
  <c r="BD188" i="2" s="1"/>
  <c r="BC123" i="2"/>
  <c r="BB123" i="2"/>
  <c r="BB188" i="2" s="1"/>
  <c r="BA123" i="2"/>
  <c r="AZ123" i="2"/>
  <c r="AZ188" i="2" s="1"/>
  <c r="AY123" i="2"/>
  <c r="AY188" i="2" s="1"/>
  <c r="AX123" i="2"/>
  <c r="AW123" i="2"/>
  <c r="AV123" i="2"/>
  <c r="AV188" i="2" s="1"/>
  <c r="AU123" i="2"/>
  <c r="AU125" i="2" s="1"/>
  <c r="AT123" i="2"/>
  <c r="AT188" i="2" s="1"/>
  <c r="AS123" i="2"/>
  <c r="AR123" i="2"/>
  <c r="AR188" i="2" s="1"/>
  <c r="AQ123" i="2"/>
  <c r="AQ188" i="2" s="1"/>
  <c r="AP123" i="2"/>
  <c r="AO123" i="2"/>
  <c r="AN123" i="2"/>
  <c r="AN188" i="2" s="1"/>
  <c r="AM123" i="2"/>
  <c r="AL123" i="2"/>
  <c r="AL188" i="2" s="1"/>
  <c r="AK123" i="2"/>
  <c r="AJ123" i="2"/>
  <c r="AJ188" i="2" s="1"/>
  <c r="AI123" i="2"/>
  <c r="AI188" i="2" s="1"/>
  <c r="AH123" i="2"/>
  <c r="AG123" i="2"/>
  <c r="AF123" i="2"/>
  <c r="AF188" i="2" s="1"/>
  <c r="AE123" i="2"/>
  <c r="AD123" i="2"/>
  <c r="AD188" i="2" s="1"/>
  <c r="AC123" i="2"/>
  <c r="AB123" i="2"/>
  <c r="AB188" i="2" s="1"/>
  <c r="AA123" i="2"/>
  <c r="AA188" i="2" s="1"/>
  <c r="Z123" i="2"/>
  <c r="Y123" i="2"/>
  <c r="X123" i="2"/>
  <c r="X188" i="2" s="1"/>
  <c r="W123" i="2"/>
  <c r="V123" i="2"/>
  <c r="V188" i="2" s="1"/>
  <c r="U123" i="2"/>
  <c r="T123" i="2"/>
  <c r="T188" i="2" s="1"/>
  <c r="S123" i="2"/>
  <c r="S188" i="2" s="1"/>
  <c r="R123" i="2"/>
  <c r="Q123" i="2"/>
  <c r="P123" i="2"/>
  <c r="P188" i="2" s="1"/>
  <c r="O123" i="2"/>
  <c r="O125" i="2" s="1"/>
  <c r="N123" i="2"/>
  <c r="N188" i="2" s="1"/>
  <c r="M123" i="2"/>
  <c r="L123" i="2"/>
  <c r="L188" i="2" s="1"/>
  <c r="K123" i="2"/>
  <c r="J123" i="2"/>
  <c r="I123" i="2"/>
  <c r="H123" i="2"/>
  <c r="G123" i="2"/>
  <c r="G125" i="2" s="1"/>
  <c r="F123" i="2"/>
  <c r="E122" i="2"/>
  <c r="E121" i="2"/>
  <c r="E120" i="2"/>
  <c r="E119" i="2"/>
  <c r="E118" i="2"/>
  <c r="E117" i="2"/>
  <c r="E116" i="2"/>
  <c r="E126" i="2" s="1"/>
  <c r="E115" i="2"/>
  <c r="E114" i="2"/>
  <c r="H188" i="2" l="1"/>
  <c r="E156" i="2"/>
  <c r="M125" i="2"/>
  <c r="M188" i="2"/>
  <c r="U125" i="2"/>
  <c r="U188" i="2"/>
  <c r="AC125" i="2"/>
  <c r="AC188" i="2"/>
  <c r="AK125" i="2"/>
  <c r="AK188" i="2"/>
  <c r="AS125" i="2"/>
  <c r="AS188" i="2"/>
  <c r="BA125" i="2"/>
  <c r="BA188" i="2"/>
  <c r="BI125" i="2"/>
  <c r="BI188" i="2"/>
  <c r="P124" i="2"/>
  <c r="H125" i="2"/>
  <c r="H126" i="2" s="1"/>
  <c r="AN125" i="2"/>
  <c r="AD139" i="2"/>
  <c r="J140" i="2"/>
  <c r="AC169" i="2"/>
  <c r="BB185" i="2"/>
  <c r="AO41" i="2"/>
  <c r="AB124" i="2"/>
  <c r="E141" i="2"/>
  <c r="AH139" i="2"/>
  <c r="AE169" i="2"/>
  <c r="AH184" i="2"/>
  <c r="N185" i="2"/>
  <c r="G188" i="2"/>
  <c r="O188" i="2"/>
  <c r="W188" i="2"/>
  <c r="AE188" i="2"/>
  <c r="AM188" i="2"/>
  <c r="AU188" i="2"/>
  <c r="BC188" i="2"/>
  <c r="BK188" i="2"/>
  <c r="AC124" i="2"/>
  <c r="P125" i="2"/>
  <c r="AV125" i="2"/>
  <c r="AP139" i="2"/>
  <c r="N140" i="2"/>
  <c r="BF140" i="2"/>
  <c r="AE154" i="2"/>
  <c r="AO169" i="2"/>
  <c r="AO171" i="2" s="1"/>
  <c r="AL184" i="2"/>
  <c r="AJ124" i="2"/>
  <c r="W125" i="2"/>
  <c r="W190" i="2" s="1"/>
  <c r="BC125" i="2"/>
  <c r="AT139" i="2"/>
  <c r="R140" i="2"/>
  <c r="BE169" i="2"/>
  <c r="AT184" i="2"/>
  <c r="R185" i="2"/>
  <c r="BJ185" i="2"/>
  <c r="BH41" i="2"/>
  <c r="I125" i="2"/>
  <c r="I188" i="2"/>
  <c r="Q125" i="2"/>
  <c r="Q190" i="2" s="1"/>
  <c r="Q188" i="2"/>
  <c r="Y125" i="2"/>
  <c r="Y188" i="2"/>
  <c r="AG125" i="2"/>
  <c r="AG188" i="2"/>
  <c r="AO125" i="2"/>
  <c r="AO188" i="2"/>
  <c r="AW125" i="2"/>
  <c r="AW188" i="2"/>
  <c r="BE125" i="2"/>
  <c r="BE188" i="2"/>
  <c r="BM125" i="2"/>
  <c r="BM188" i="2"/>
  <c r="AN124" i="2"/>
  <c r="X125" i="2"/>
  <c r="BD125" i="2"/>
  <c r="BJ140" i="2"/>
  <c r="BJ141" i="2" s="1"/>
  <c r="I170" i="2"/>
  <c r="J188" i="2"/>
  <c r="R188" i="2"/>
  <c r="Z188" i="2"/>
  <c r="AH188" i="2"/>
  <c r="AP188" i="2"/>
  <c r="AX188" i="2"/>
  <c r="BF188" i="2"/>
  <c r="H124" i="2"/>
  <c r="AZ124" i="2"/>
  <c r="AE125" i="2"/>
  <c r="AE190" i="2" s="1"/>
  <c r="BK125" i="2"/>
  <c r="U170" i="2"/>
  <c r="BK41" i="2"/>
  <c r="K125" i="2"/>
  <c r="K188" i="2"/>
  <c r="L124" i="2"/>
  <c r="BD124" i="2"/>
  <c r="AF125" i="2"/>
  <c r="BL125" i="2"/>
  <c r="BC41" i="2"/>
  <c r="K41" i="2"/>
  <c r="F185" i="2"/>
  <c r="F188" i="2"/>
  <c r="F125" i="2"/>
  <c r="D123" i="2"/>
  <c r="J125" i="2"/>
  <c r="J190" i="2" s="1"/>
  <c r="N125" i="2"/>
  <c r="N190" i="2" s="1"/>
  <c r="N124" i="2"/>
  <c r="R125" i="2"/>
  <c r="R190" i="2" s="1"/>
  <c r="R124" i="2"/>
  <c r="V125" i="2"/>
  <c r="V190" i="2" s="1"/>
  <c r="Z125" i="2"/>
  <c r="Z190" i="2" s="1"/>
  <c r="AD125" i="2"/>
  <c r="AD190" i="2" s="1"/>
  <c r="AD124" i="2"/>
  <c r="G140" i="2"/>
  <c r="G190" i="2" s="1"/>
  <c r="K140" i="2"/>
  <c r="O140" i="2"/>
  <c r="O190" i="2" s="1"/>
  <c r="I155" i="2"/>
  <c r="I154" i="2"/>
  <c r="I156" i="2" s="1"/>
  <c r="U155" i="2"/>
  <c r="U154" i="2"/>
  <c r="Y154" i="2"/>
  <c r="Y156" i="2" s="1"/>
  <c r="Y155" i="2"/>
  <c r="AC154" i="2"/>
  <c r="AC155" i="2"/>
  <c r="AG154" i="2"/>
  <c r="AK154" i="2"/>
  <c r="AK156" i="2" s="1"/>
  <c r="AK155" i="2"/>
  <c r="AO155" i="2"/>
  <c r="AO154" i="2"/>
  <c r="AO156" i="2" s="1"/>
  <c r="AS155" i="2"/>
  <c r="AW155" i="2"/>
  <c r="AW156" i="2" s="1"/>
  <c r="AW154" i="2"/>
  <c r="BA155" i="2"/>
  <c r="BA154" i="2"/>
  <c r="BA156" i="2" s="1"/>
  <c r="BE154" i="2"/>
  <c r="BE155" i="2"/>
  <c r="BI155" i="2"/>
  <c r="BM154" i="2"/>
  <c r="BM155" i="2"/>
  <c r="BI154" i="2"/>
  <c r="Q154" i="2"/>
  <c r="Q156" i="2" s="1"/>
  <c r="AG155" i="2"/>
  <c r="M155" i="2"/>
  <c r="Q169" i="2"/>
  <c r="AS169" i="2"/>
  <c r="BI169" i="2"/>
  <c r="M170" i="2"/>
  <c r="AG170" i="2"/>
  <c r="BM170" i="2"/>
  <c r="AQ41" i="2"/>
  <c r="D40" i="2"/>
  <c r="L126" i="2"/>
  <c r="P126" i="2"/>
  <c r="AN126" i="2"/>
  <c r="AZ126" i="2"/>
  <c r="T124" i="2"/>
  <c r="AR124" i="2"/>
  <c r="AR126" i="2" s="1"/>
  <c r="BH124" i="2"/>
  <c r="S125" i="2"/>
  <c r="S190" i="2" s="1"/>
  <c r="AA125" i="2"/>
  <c r="AA190" i="2" s="1"/>
  <c r="AI125" i="2"/>
  <c r="AI190" i="2" s="1"/>
  <c r="AQ125" i="2"/>
  <c r="AQ190" i="2" s="1"/>
  <c r="AY125" i="2"/>
  <c r="BG125" i="2"/>
  <c r="AW169" i="2"/>
  <c r="Y170" i="2"/>
  <c r="AK170" i="2"/>
  <c r="AA41" i="2"/>
  <c r="AU41" i="2"/>
  <c r="O41" i="2"/>
  <c r="BG41" i="2"/>
  <c r="X124" i="2"/>
  <c r="AF124" i="2"/>
  <c r="AF126" i="2" s="1"/>
  <c r="AV124" i="2"/>
  <c r="BL124" i="2"/>
  <c r="L125" i="2"/>
  <c r="T125" i="2"/>
  <c r="AB125" i="2"/>
  <c r="AB190" i="2" s="1"/>
  <c r="AJ125" i="2"/>
  <c r="AR125" i="2"/>
  <c r="AZ125" i="2"/>
  <c r="BH125" i="2"/>
  <c r="D138" i="2"/>
  <c r="J141" i="2"/>
  <c r="N141" i="2"/>
  <c r="R141" i="2"/>
  <c r="Z141" i="2"/>
  <c r="AD141" i="2"/>
  <c r="AH141" i="2"/>
  <c r="AP141" i="2"/>
  <c r="AT141" i="2"/>
  <c r="AX141" i="2"/>
  <c r="BB141" i="2"/>
  <c r="BF141" i="2"/>
  <c r="F139" i="2"/>
  <c r="V139" i="2"/>
  <c r="V141" i="2" s="1"/>
  <c r="AL139" i="2"/>
  <c r="AL141" i="2" s="1"/>
  <c r="BB139" i="2"/>
  <c r="O154" i="2"/>
  <c r="O156" i="2" s="1"/>
  <c r="N186" i="2"/>
  <c r="R186" i="2"/>
  <c r="V186" i="2"/>
  <c r="AD186" i="2"/>
  <c r="AH186" i="2"/>
  <c r="AL186" i="2"/>
  <c r="AT186" i="2"/>
  <c r="AX186" i="2"/>
  <c r="BB186" i="2"/>
  <c r="BJ186" i="2"/>
  <c r="J184" i="2"/>
  <c r="J186" i="2" s="1"/>
  <c r="Z184" i="2"/>
  <c r="Z186" i="2" s="1"/>
  <c r="AP184" i="2"/>
  <c r="AP186" i="2" s="1"/>
  <c r="BF184" i="2"/>
  <c r="BF186" i="2" s="1"/>
  <c r="AM41" i="2"/>
  <c r="G41" i="2"/>
  <c r="AI41" i="2"/>
  <c r="S41" i="2"/>
  <c r="F41" i="2"/>
  <c r="D39" i="2"/>
  <c r="F184" i="2"/>
  <c r="E171" i="2"/>
  <c r="K184" i="2"/>
  <c r="K186" i="2" s="1"/>
  <c r="S184" i="2"/>
  <c r="S186" i="2" s="1"/>
  <c r="W184" i="2"/>
  <c r="W186" i="2" s="1"/>
  <c r="AE184" i="2"/>
  <c r="AE186" i="2" s="1"/>
  <c r="AM184" i="2"/>
  <c r="AM186" i="2" s="1"/>
  <c r="AU184" i="2"/>
  <c r="AU186" i="2" s="1"/>
  <c r="AY184" i="2"/>
  <c r="AY186" i="2" s="1"/>
  <c r="BG184" i="2"/>
  <c r="BG186" i="2" s="1"/>
  <c r="D183" i="2"/>
  <c r="I184" i="2"/>
  <c r="I186" i="2" s="1"/>
  <c r="M184" i="2"/>
  <c r="M186" i="2" s="1"/>
  <c r="Q184" i="2"/>
  <c r="Q186" i="2" s="1"/>
  <c r="U184" i="2"/>
  <c r="U186" i="2" s="1"/>
  <c r="Y184" i="2"/>
  <c r="Y186" i="2" s="1"/>
  <c r="AC184" i="2"/>
  <c r="AC186" i="2" s="1"/>
  <c r="AG184" i="2"/>
  <c r="AG186" i="2" s="1"/>
  <c r="AK184" i="2"/>
  <c r="AK186" i="2" s="1"/>
  <c r="AO184" i="2"/>
  <c r="AO186" i="2" s="1"/>
  <c r="AS184" i="2"/>
  <c r="AS186" i="2" s="1"/>
  <c r="AW184" i="2"/>
  <c r="AW186" i="2" s="1"/>
  <c r="BA184" i="2"/>
  <c r="BA186" i="2" s="1"/>
  <c r="BE184" i="2"/>
  <c r="BE186" i="2" s="1"/>
  <c r="BI184" i="2"/>
  <c r="BI186" i="2" s="1"/>
  <c r="BM184" i="2"/>
  <c r="BM186" i="2" s="1"/>
  <c r="H185" i="2"/>
  <c r="L185" i="2"/>
  <c r="L186" i="2" s="1"/>
  <c r="P185" i="2"/>
  <c r="P186" i="2" s="1"/>
  <c r="T185" i="2"/>
  <c r="T186" i="2" s="1"/>
  <c r="X185" i="2"/>
  <c r="X186" i="2" s="1"/>
  <c r="AB185" i="2"/>
  <c r="AB186" i="2" s="1"/>
  <c r="AF185" i="2"/>
  <c r="AF186" i="2" s="1"/>
  <c r="AJ185" i="2"/>
  <c r="AJ186" i="2" s="1"/>
  <c r="AN185" i="2"/>
  <c r="AN186" i="2" s="1"/>
  <c r="AR185" i="2"/>
  <c r="AR186" i="2" s="1"/>
  <c r="AV185" i="2"/>
  <c r="AV186" i="2" s="1"/>
  <c r="AZ185" i="2"/>
  <c r="AZ186" i="2" s="1"/>
  <c r="BD185" i="2"/>
  <c r="BD186" i="2" s="1"/>
  <c r="BH185" i="2"/>
  <c r="BH186" i="2" s="1"/>
  <c r="BL185" i="2"/>
  <c r="BL186" i="2" s="1"/>
  <c r="G184" i="2"/>
  <c r="O184" i="2"/>
  <c r="O186" i="2" s="1"/>
  <c r="AA184" i="2"/>
  <c r="AA186" i="2" s="1"/>
  <c r="AI184" i="2"/>
  <c r="AI186" i="2" s="1"/>
  <c r="AQ184" i="2"/>
  <c r="AQ186" i="2" s="1"/>
  <c r="BC184" i="2"/>
  <c r="BC186" i="2" s="1"/>
  <c r="BK184" i="2"/>
  <c r="BK186" i="2" s="1"/>
  <c r="D168" i="2"/>
  <c r="F170" i="2"/>
  <c r="J169" i="2"/>
  <c r="J171" i="2" s="1"/>
  <c r="Z169" i="2"/>
  <c r="Z171" i="2" s="1"/>
  <c r="AM170" i="2"/>
  <c r="AM169" i="2"/>
  <c r="AM171" i="2" s="1"/>
  <c r="AQ170" i="2"/>
  <c r="AQ169" i="2"/>
  <c r="AQ171" i="2" s="1"/>
  <c r="AU170" i="2"/>
  <c r="AU169" i="2"/>
  <c r="AY170" i="2"/>
  <c r="AY171" i="2" s="1"/>
  <c r="AY169" i="2"/>
  <c r="BC170" i="2"/>
  <c r="BC169" i="2"/>
  <c r="BG170" i="2"/>
  <c r="BG169" i="2"/>
  <c r="BG171" i="2" s="1"/>
  <c r="BK170" i="2"/>
  <c r="BK169" i="2"/>
  <c r="F169" i="2"/>
  <c r="K169" i="2"/>
  <c r="K171" i="2" s="1"/>
  <c r="V169" i="2"/>
  <c r="V171" i="2" s="1"/>
  <c r="AA169" i="2"/>
  <c r="AA171" i="2" s="1"/>
  <c r="AL169" i="2"/>
  <c r="AT169" i="2"/>
  <c r="AT171" i="2" s="1"/>
  <c r="BB169" i="2"/>
  <c r="BB171" i="2" s="1"/>
  <c r="BJ169" i="2"/>
  <c r="BJ171" i="2" s="1"/>
  <c r="H169" i="2"/>
  <c r="H171" i="2"/>
  <c r="L169" i="2"/>
  <c r="P169" i="2"/>
  <c r="P171" i="2"/>
  <c r="T169" i="2"/>
  <c r="X169" i="2"/>
  <c r="X171" i="2" s="1"/>
  <c r="AB169" i="2"/>
  <c r="AF169" i="2"/>
  <c r="AF171" i="2" s="1"/>
  <c r="AJ169" i="2"/>
  <c r="AN169" i="2"/>
  <c r="AN171" i="2" s="1"/>
  <c r="AR169" i="2"/>
  <c r="AV169" i="2"/>
  <c r="AV171" i="2" s="1"/>
  <c r="AZ169" i="2"/>
  <c r="BD169" i="2"/>
  <c r="BD171" i="2"/>
  <c r="BH169" i="2"/>
  <c r="BL169" i="2"/>
  <c r="BL171" i="2" s="1"/>
  <c r="G169" i="2"/>
  <c r="G171" i="2" s="1"/>
  <c r="R169" i="2"/>
  <c r="R171" i="2" s="1"/>
  <c r="W169" i="2"/>
  <c r="AH169" i="2"/>
  <c r="AH171" i="2" s="1"/>
  <c r="L170" i="2"/>
  <c r="L171" i="2" s="1"/>
  <c r="T170" i="2"/>
  <c r="AB170" i="2"/>
  <c r="AB171" i="2" s="1"/>
  <c r="AJ170" i="2"/>
  <c r="AJ171" i="2" s="1"/>
  <c r="AR170" i="2"/>
  <c r="AR171" i="2" s="1"/>
  <c r="AZ170" i="2"/>
  <c r="AZ171" i="2" s="1"/>
  <c r="BH170" i="2"/>
  <c r="AL171" i="2"/>
  <c r="I171" i="2"/>
  <c r="M171" i="2"/>
  <c r="Q171" i="2"/>
  <c r="U171" i="2"/>
  <c r="Y171" i="2"/>
  <c r="AC171" i="2"/>
  <c r="AG171" i="2"/>
  <c r="AS171" i="2"/>
  <c r="AW171" i="2"/>
  <c r="BA171" i="2"/>
  <c r="BE171" i="2"/>
  <c r="BI171" i="2"/>
  <c r="N169" i="2"/>
  <c r="N171" i="2" s="1"/>
  <c r="S169" i="2"/>
  <c r="S171" i="2" s="1"/>
  <c r="AD169" i="2"/>
  <c r="AD171" i="2" s="1"/>
  <c r="AI169" i="2"/>
  <c r="AI171" i="2" s="1"/>
  <c r="AP169" i="2"/>
  <c r="AP171" i="2" s="1"/>
  <c r="AX169" i="2"/>
  <c r="AX171" i="2" s="1"/>
  <c r="BF169" i="2"/>
  <c r="BF171" i="2" s="1"/>
  <c r="O171" i="2"/>
  <c r="W171" i="2"/>
  <c r="AE171" i="2"/>
  <c r="D153" i="2"/>
  <c r="F155" i="2"/>
  <c r="J154" i="2"/>
  <c r="J156" i="2" s="1"/>
  <c r="Z154" i="2"/>
  <c r="Z156" i="2" s="1"/>
  <c r="AM155" i="2"/>
  <c r="AM190" i="2" s="1"/>
  <c r="AM154" i="2"/>
  <c r="AM156" i="2" s="1"/>
  <c r="AQ155" i="2"/>
  <c r="AQ154" i="2"/>
  <c r="AU155" i="2"/>
  <c r="AU190" i="2" s="1"/>
  <c r="AU154" i="2"/>
  <c r="AY155" i="2"/>
  <c r="AY154" i="2"/>
  <c r="AY156" i="2" s="1"/>
  <c r="BC155" i="2"/>
  <c r="BC154" i="2"/>
  <c r="BG155" i="2"/>
  <c r="BG154" i="2"/>
  <c r="BK155" i="2"/>
  <c r="BK154" i="2"/>
  <c r="F154" i="2"/>
  <c r="K154" i="2"/>
  <c r="K156" i="2" s="1"/>
  <c r="V154" i="2"/>
  <c r="V156" i="2" s="1"/>
  <c r="AA154" i="2"/>
  <c r="AA156" i="2" s="1"/>
  <c r="AL154" i="2"/>
  <c r="AL156" i="2" s="1"/>
  <c r="AT154" i="2"/>
  <c r="BB154" i="2"/>
  <c r="BB156" i="2" s="1"/>
  <c r="BJ154" i="2"/>
  <c r="BJ156" i="2" s="1"/>
  <c r="BG156" i="2"/>
  <c r="H154" i="2"/>
  <c r="H156" i="2" s="1"/>
  <c r="L154" i="2"/>
  <c r="L156" i="2" s="1"/>
  <c r="P154" i="2"/>
  <c r="P156" i="2" s="1"/>
  <c r="T154" i="2"/>
  <c r="X154" i="2"/>
  <c r="X156" i="2" s="1"/>
  <c r="AB154" i="2"/>
  <c r="AF154" i="2"/>
  <c r="AF156" i="2" s="1"/>
  <c r="AJ154" i="2"/>
  <c r="AN154" i="2"/>
  <c r="AR154" i="2"/>
  <c r="AR156" i="2" s="1"/>
  <c r="AV154" i="2"/>
  <c r="AV156" i="2" s="1"/>
  <c r="AZ154" i="2"/>
  <c r="BD154" i="2"/>
  <c r="BD156" i="2"/>
  <c r="BH154" i="2"/>
  <c r="BL154" i="2"/>
  <c r="BL156" i="2"/>
  <c r="G154" i="2"/>
  <c r="G156" i="2" s="1"/>
  <c r="R154" i="2"/>
  <c r="R156" i="2" s="1"/>
  <c r="W154" i="2"/>
  <c r="W156" i="2" s="1"/>
  <c r="AH154" i="2"/>
  <c r="AH156" i="2" s="1"/>
  <c r="L155" i="2"/>
  <c r="T155" i="2"/>
  <c r="AB155" i="2"/>
  <c r="AB156" i="2" s="1"/>
  <c r="AJ155" i="2"/>
  <c r="AJ156" i="2" s="1"/>
  <c r="AR155" i="2"/>
  <c r="AZ155" i="2"/>
  <c r="BH155" i="2"/>
  <c r="BH156" i="2" s="1"/>
  <c r="AT156" i="2"/>
  <c r="M156" i="2"/>
  <c r="U156" i="2"/>
  <c r="AC156" i="2"/>
  <c r="AS156" i="2"/>
  <c r="BE156" i="2"/>
  <c r="BI156" i="2"/>
  <c r="N154" i="2"/>
  <c r="N156" i="2" s="1"/>
  <c r="S154" i="2"/>
  <c r="S156" i="2" s="1"/>
  <c r="AD154" i="2"/>
  <c r="AD156" i="2" s="1"/>
  <c r="AI154" i="2"/>
  <c r="AI156" i="2" s="1"/>
  <c r="AP154" i="2"/>
  <c r="AP156" i="2" s="1"/>
  <c r="AX154" i="2"/>
  <c r="AX156" i="2" s="1"/>
  <c r="BF154" i="2"/>
  <c r="BF156" i="2" s="1"/>
  <c r="AE156" i="2"/>
  <c r="K139" i="2"/>
  <c r="K141" i="2" s="1"/>
  <c r="S139" i="2"/>
  <c r="S141" i="2" s="1"/>
  <c r="AA139" i="2"/>
  <c r="AA141" i="2" s="1"/>
  <c r="AI139" i="2"/>
  <c r="AI141" i="2" s="1"/>
  <c r="AQ139" i="2"/>
  <c r="AQ141" i="2" s="1"/>
  <c r="AY139" i="2"/>
  <c r="AY141" i="2" s="1"/>
  <c r="BG139" i="2"/>
  <c r="BG141" i="2" s="1"/>
  <c r="BK139" i="2"/>
  <c r="I139" i="2"/>
  <c r="I141" i="2" s="1"/>
  <c r="M139" i="2"/>
  <c r="M189" i="2" s="1"/>
  <c r="Q139" i="2"/>
  <c r="Q141" i="2" s="1"/>
  <c r="U139" i="2"/>
  <c r="U141" i="2" s="1"/>
  <c r="Y139" i="2"/>
  <c r="Y141" i="2" s="1"/>
  <c r="AC139" i="2"/>
  <c r="AC141" i="2" s="1"/>
  <c r="AG139" i="2"/>
  <c r="AG141" i="2" s="1"/>
  <c r="AK139" i="2"/>
  <c r="AK141" i="2" s="1"/>
  <c r="AO139" i="2"/>
  <c r="AO141" i="2" s="1"/>
  <c r="AS139" i="2"/>
  <c r="AS141" i="2" s="1"/>
  <c r="AW139" i="2"/>
  <c r="AW141" i="2" s="1"/>
  <c r="BA139" i="2"/>
  <c r="BA141" i="2" s="1"/>
  <c r="BE139" i="2"/>
  <c r="BE141" i="2" s="1"/>
  <c r="BI139" i="2"/>
  <c r="BI141" i="2" s="1"/>
  <c r="BM139" i="2"/>
  <c r="BM141" i="2" s="1"/>
  <c r="H140" i="2"/>
  <c r="L140" i="2"/>
  <c r="P140" i="2"/>
  <c r="P141" i="2" s="1"/>
  <c r="T140" i="2"/>
  <c r="T141" i="2" s="1"/>
  <c r="X140" i="2"/>
  <c r="AB140" i="2"/>
  <c r="AB141" i="2" s="1"/>
  <c r="AF140" i="2"/>
  <c r="AF141" i="2" s="1"/>
  <c r="AJ140" i="2"/>
  <c r="AJ141" i="2" s="1"/>
  <c r="AN140" i="2"/>
  <c r="AR140" i="2"/>
  <c r="AR141" i="2" s="1"/>
  <c r="AV140" i="2"/>
  <c r="AV141" i="2" s="1"/>
  <c r="AZ140" i="2"/>
  <c r="AZ141" i="2" s="1"/>
  <c r="BD140" i="2"/>
  <c r="BD141" i="2" s="1"/>
  <c r="BH140" i="2"/>
  <c r="BH141" i="2" s="1"/>
  <c r="BL140" i="2"/>
  <c r="BL141" i="2" s="1"/>
  <c r="F141" i="2"/>
  <c r="BK141" i="2"/>
  <c r="G139" i="2"/>
  <c r="O139" i="2"/>
  <c r="O141" i="2" s="1"/>
  <c r="W139" i="2"/>
  <c r="W141" i="2" s="1"/>
  <c r="AE139" i="2"/>
  <c r="AE141" i="2" s="1"/>
  <c r="AM139" i="2"/>
  <c r="AM141" i="2" s="1"/>
  <c r="AU139" i="2"/>
  <c r="AU141" i="2" s="1"/>
  <c r="BC139" i="2"/>
  <c r="BC141" i="2" s="1"/>
  <c r="L141" i="2"/>
  <c r="I124" i="2"/>
  <c r="I189" i="2" s="1"/>
  <c r="Y124" i="2"/>
  <c r="Y189" i="2" s="1"/>
  <c r="AK124" i="2"/>
  <c r="AS124" i="2"/>
  <c r="AS189" i="2" s="1"/>
  <c r="BA124" i="2"/>
  <c r="BI124" i="2"/>
  <c r="BI189" i="2" s="1"/>
  <c r="AH125" i="2"/>
  <c r="AH190" i="2" s="1"/>
  <c r="AH124" i="2"/>
  <c r="AH189" i="2" s="1"/>
  <c r="AL125" i="2"/>
  <c r="AL190" i="2" s="1"/>
  <c r="AL124" i="2"/>
  <c r="AP125" i="2"/>
  <c r="AP190" i="2" s="1"/>
  <c r="AP124" i="2"/>
  <c r="AP189" i="2" s="1"/>
  <c r="AT125" i="2"/>
  <c r="AT190" i="2" s="1"/>
  <c r="AT124" i="2"/>
  <c r="AT189" i="2" s="1"/>
  <c r="AX125" i="2"/>
  <c r="AX190" i="2" s="1"/>
  <c r="AX124" i="2"/>
  <c r="AX189" i="2" s="1"/>
  <c r="BB125" i="2"/>
  <c r="BB190" i="2" s="1"/>
  <c r="BB124" i="2"/>
  <c r="BF125" i="2"/>
  <c r="BF190" i="2" s="1"/>
  <c r="BF124" i="2"/>
  <c r="BJ125" i="2"/>
  <c r="BJ124" i="2"/>
  <c r="BJ189" i="2" s="1"/>
  <c r="J124" i="2"/>
  <c r="U124" i="2"/>
  <c r="Z124" i="2"/>
  <c r="Z189" i="2" s="1"/>
  <c r="M126" i="2"/>
  <c r="AC126" i="2"/>
  <c r="G124" i="2"/>
  <c r="G189" i="2" s="1"/>
  <c r="K124" i="2"/>
  <c r="K126" i="2"/>
  <c r="O124" i="2"/>
  <c r="O189" i="2" s="1"/>
  <c r="S124" i="2"/>
  <c r="S126" i="2"/>
  <c r="W124" i="2"/>
  <c r="W126" i="2"/>
  <c r="AA124" i="2"/>
  <c r="AA189" i="2" s="1"/>
  <c r="AA126" i="2"/>
  <c r="AE124" i="2"/>
  <c r="AE189" i="2" s="1"/>
  <c r="AI124" i="2"/>
  <c r="AI126" i="2"/>
  <c r="AM124" i="2"/>
  <c r="AM189" i="2" s="1"/>
  <c r="AM126" i="2"/>
  <c r="AQ124" i="2"/>
  <c r="AQ189" i="2" s="1"/>
  <c r="AU124" i="2"/>
  <c r="AU189" i="2" s="1"/>
  <c r="AY124" i="2"/>
  <c r="AY126" i="2"/>
  <c r="BC124" i="2"/>
  <c r="BC189" i="2" s="1"/>
  <c r="BC126" i="2"/>
  <c r="BG124" i="2"/>
  <c r="BG189" i="2" s="1"/>
  <c r="BG126" i="2"/>
  <c r="BK124" i="2"/>
  <c r="BK189" i="2" s="1"/>
  <c r="F124" i="2"/>
  <c r="F126" i="2" s="1"/>
  <c r="Q124" i="2"/>
  <c r="V124" i="2"/>
  <c r="V189" i="2" s="1"/>
  <c r="AG124" i="2"/>
  <c r="AG189" i="2" s="1"/>
  <c r="AO124" i="2"/>
  <c r="AW124" i="2"/>
  <c r="AW189" i="2" s="1"/>
  <c r="BE124" i="2"/>
  <c r="BE189" i="2" s="1"/>
  <c r="BM124" i="2"/>
  <c r="N126" i="2"/>
  <c r="AT126" i="2"/>
  <c r="F171" i="2" l="1"/>
  <c r="F156" i="2"/>
  <c r="G126" i="2"/>
  <c r="D188" i="2"/>
  <c r="AQ126" i="2"/>
  <c r="U189" i="2"/>
  <c r="AZ156" i="2"/>
  <c r="T190" i="2"/>
  <c r="AG156" i="2"/>
  <c r="R126" i="2"/>
  <c r="R189" i="2"/>
  <c r="F190" i="2"/>
  <c r="K190" i="2"/>
  <c r="BD190" i="2"/>
  <c r="AW190" i="2"/>
  <c r="BI190" i="2"/>
  <c r="AC190" i="2"/>
  <c r="AO189" i="2"/>
  <c r="K189" i="2"/>
  <c r="J189" i="2"/>
  <c r="L190" i="2"/>
  <c r="X190" i="2"/>
  <c r="BL189" i="2"/>
  <c r="N189" i="2"/>
  <c r="AN189" i="2"/>
  <c r="AO190" i="2"/>
  <c r="I190" i="2"/>
  <c r="BC190" i="2"/>
  <c r="BA190" i="2"/>
  <c r="U190" i="2"/>
  <c r="AL126" i="2"/>
  <c r="W189" i="2"/>
  <c r="BJ190" i="2"/>
  <c r="BA189" i="2"/>
  <c r="AQ156" i="2"/>
  <c r="F189" i="2"/>
  <c r="BH190" i="2"/>
  <c r="AV189" i="2"/>
  <c r="BH189" i="2"/>
  <c r="BM156" i="2"/>
  <c r="BL190" i="2"/>
  <c r="BK190" i="2"/>
  <c r="BI126" i="2"/>
  <c r="AZ190" i="2"/>
  <c r="AF189" i="2"/>
  <c r="AR189" i="2"/>
  <c r="AD189" i="2"/>
  <c r="AF190" i="2"/>
  <c r="BM190" i="2"/>
  <c r="AG190" i="2"/>
  <c r="AJ189" i="2"/>
  <c r="AV190" i="2"/>
  <c r="AN190" i="2"/>
  <c r="AS190" i="2"/>
  <c r="M190" i="2"/>
  <c r="S189" i="2"/>
  <c r="AK189" i="2"/>
  <c r="AR190" i="2"/>
  <c r="X189" i="2"/>
  <c r="BG190" i="2"/>
  <c r="T189" i="2"/>
  <c r="BD189" i="2"/>
  <c r="AZ189" i="2"/>
  <c r="P190" i="2"/>
  <c r="AB189" i="2"/>
  <c r="H190" i="2"/>
  <c r="Q126" i="2"/>
  <c r="Q189" i="2"/>
  <c r="BF189" i="2"/>
  <c r="AY189" i="2"/>
  <c r="AI189" i="2"/>
  <c r="BM189" i="2"/>
  <c r="BK126" i="2"/>
  <c r="AU126" i="2"/>
  <c r="AE126" i="2"/>
  <c r="O126" i="2"/>
  <c r="BB189" i="2"/>
  <c r="AL189" i="2"/>
  <c r="BH171" i="2"/>
  <c r="AJ190" i="2"/>
  <c r="AY190" i="2"/>
  <c r="BD126" i="2"/>
  <c r="L189" i="2"/>
  <c r="H189" i="2"/>
  <c r="BE190" i="2"/>
  <c r="Y190" i="2"/>
  <c r="AC189" i="2"/>
  <c r="P189" i="2"/>
  <c r="AK190" i="2"/>
  <c r="AW126" i="2"/>
  <c r="U126" i="2"/>
  <c r="BF126" i="2"/>
  <c r="AX126" i="2"/>
  <c r="AP126" i="2"/>
  <c r="AH126" i="2"/>
  <c r="AS126" i="2"/>
  <c r="D140" i="2"/>
  <c r="AN141" i="2"/>
  <c r="AJ126" i="2"/>
  <c r="T126" i="2"/>
  <c r="AO126" i="2"/>
  <c r="J126" i="2"/>
  <c r="D125" i="2"/>
  <c r="AK126" i="2"/>
  <c r="X141" i="2"/>
  <c r="BK156" i="2"/>
  <c r="BC156" i="2"/>
  <c r="AU156" i="2"/>
  <c r="BK171" i="2"/>
  <c r="BC171" i="2"/>
  <c r="AU171" i="2"/>
  <c r="BL126" i="2"/>
  <c r="AV126" i="2"/>
  <c r="AD126" i="2"/>
  <c r="BM126" i="2"/>
  <c r="AG126" i="2"/>
  <c r="BB126" i="2"/>
  <c r="Y126" i="2"/>
  <c r="D139" i="2"/>
  <c r="M141" i="2"/>
  <c r="H141" i="2"/>
  <c r="T156" i="2"/>
  <c r="D156" i="2" s="1"/>
  <c r="AK171" i="2"/>
  <c r="T171" i="2"/>
  <c r="D185" i="2"/>
  <c r="BH126" i="2"/>
  <c r="AB126" i="2"/>
  <c r="BJ126" i="2"/>
  <c r="V126" i="2"/>
  <c r="BE126" i="2"/>
  <c r="Z126" i="2"/>
  <c r="BA126" i="2"/>
  <c r="I126" i="2"/>
  <c r="AN156" i="2"/>
  <c r="BM171" i="2"/>
  <c r="X126" i="2"/>
  <c r="D41" i="2"/>
  <c r="D184" i="2"/>
  <c r="F186" i="2"/>
  <c r="G186" i="2"/>
  <c r="H186" i="2"/>
  <c r="D169" i="2"/>
  <c r="D170" i="2"/>
  <c r="D154" i="2"/>
  <c r="D155" i="2"/>
  <c r="G141" i="2"/>
  <c r="D126" i="2"/>
  <c r="D1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F23" i="2"/>
  <c r="F10" i="2"/>
  <c r="D171" i="2" l="1"/>
  <c r="D189" i="2"/>
  <c r="D190" i="2"/>
  <c r="D141" i="2"/>
  <c r="D186" i="2"/>
  <c r="E18" i="2"/>
  <c r="D20" i="1" l="1"/>
  <c r="F24" i="2" l="1"/>
  <c r="G24" i="2"/>
  <c r="BF7" i="3" l="1"/>
  <c r="BG7" i="3"/>
  <c r="BH7" i="3"/>
  <c r="BI7" i="3"/>
  <c r="BJ7" i="3"/>
  <c r="BK7" i="3"/>
  <c r="BL7" i="3"/>
  <c r="BM7" i="3"/>
  <c r="BF10" i="2" l="1"/>
  <c r="BG10" i="2"/>
  <c r="BH10" i="2"/>
  <c r="BI10" i="2"/>
  <c r="BJ10" i="2"/>
  <c r="BK10" i="2"/>
  <c r="BL10" i="2"/>
  <c r="BM10" i="2"/>
  <c r="E210" i="2" l="1"/>
  <c r="E211" i="2"/>
  <c r="E212" i="2"/>
  <c r="E213" i="2"/>
  <c r="E214" i="2"/>
  <c r="E215" i="2"/>
  <c r="E216" i="2"/>
  <c r="E217" i="2"/>
  <c r="E209" i="2"/>
  <c r="E194" i="2"/>
  <c r="E195" i="2"/>
  <c r="E196" i="2"/>
  <c r="E197" i="2"/>
  <c r="E198" i="2"/>
  <c r="E199" i="2"/>
  <c r="E200" i="2"/>
  <c r="E201" i="2"/>
  <c r="E193" i="2"/>
  <c r="E100" i="2"/>
  <c r="E101" i="2"/>
  <c r="E102" i="2"/>
  <c r="E103" i="2"/>
  <c r="E104" i="2"/>
  <c r="E105" i="2"/>
  <c r="E106" i="2"/>
  <c r="E107" i="2"/>
  <c r="E99" i="2"/>
  <c r="E80" i="2"/>
  <c r="E81" i="2"/>
  <c r="E82" i="2"/>
  <c r="E83" i="2"/>
  <c r="E84" i="2"/>
  <c r="E85" i="2"/>
  <c r="E86" i="2"/>
  <c r="E87" i="2"/>
  <c r="E79" i="2"/>
  <c r="E60" i="2"/>
  <c r="E61" i="2"/>
  <c r="E62" i="2"/>
  <c r="E63" i="2"/>
  <c r="E64" i="2"/>
  <c r="E65" i="2"/>
  <c r="E66" i="2"/>
  <c r="E67" i="2"/>
  <c r="E59" i="2"/>
  <c r="E45" i="2"/>
  <c r="E46" i="2"/>
  <c r="E47" i="2"/>
  <c r="E48" i="2"/>
  <c r="E49" i="2"/>
  <c r="E50" i="2"/>
  <c r="E51" i="2"/>
  <c r="E52" i="2"/>
  <c r="E44" i="2"/>
  <c r="E15" i="2"/>
  <c r="E16" i="2"/>
  <c r="E17" i="2"/>
  <c r="E19" i="2"/>
  <c r="E20" i="2"/>
  <c r="E21" i="2"/>
  <c r="E22" i="2"/>
  <c r="E14" i="2"/>
  <c r="BM88" i="2"/>
  <c r="BM90" i="2" s="1"/>
  <c r="BL88" i="2"/>
  <c r="BL89" i="2" s="1"/>
  <c r="BK88" i="2"/>
  <c r="BK90" i="2" s="1"/>
  <c r="BJ88" i="2"/>
  <c r="BJ89" i="2" s="1"/>
  <c r="BI88" i="2"/>
  <c r="BI90" i="2" s="1"/>
  <c r="BH88" i="2"/>
  <c r="BG88" i="2"/>
  <c r="BG90" i="2" s="1"/>
  <c r="BF88" i="2"/>
  <c r="BE88" i="2"/>
  <c r="BE90" i="2" s="1"/>
  <c r="BD88" i="2"/>
  <c r="BC88" i="2"/>
  <c r="BC90" i="2" s="1"/>
  <c r="BB88" i="2"/>
  <c r="BA88" i="2"/>
  <c r="BA90" i="2" s="1"/>
  <c r="AZ88" i="2"/>
  <c r="AY88" i="2"/>
  <c r="AY90" i="2" s="1"/>
  <c r="AX88" i="2"/>
  <c r="AW88" i="2"/>
  <c r="AW90" i="2" s="1"/>
  <c r="AV88" i="2"/>
  <c r="AU88" i="2"/>
  <c r="AU90" i="2" s="1"/>
  <c r="AT88" i="2"/>
  <c r="AS88" i="2"/>
  <c r="AS90" i="2" s="1"/>
  <c r="AR88" i="2"/>
  <c r="AQ88" i="2"/>
  <c r="AQ90" i="2" s="1"/>
  <c r="AP88" i="2"/>
  <c r="AO88" i="2"/>
  <c r="AO90" i="2" s="1"/>
  <c r="AN88" i="2"/>
  <c r="AM88" i="2"/>
  <c r="AM90" i="2" s="1"/>
  <c r="AL88" i="2"/>
  <c r="AK88" i="2"/>
  <c r="AK90" i="2" s="1"/>
  <c r="AJ88" i="2"/>
  <c r="AI88" i="2"/>
  <c r="AI90" i="2" s="1"/>
  <c r="AH88" i="2"/>
  <c r="AG88" i="2"/>
  <c r="AG90" i="2" s="1"/>
  <c r="AF88" i="2"/>
  <c r="AE88" i="2"/>
  <c r="AE90" i="2" s="1"/>
  <c r="AD88" i="2"/>
  <c r="AC88" i="2"/>
  <c r="AC90" i="2" s="1"/>
  <c r="AB88" i="2"/>
  <c r="AA88" i="2"/>
  <c r="AA90" i="2" s="1"/>
  <c r="Z88" i="2"/>
  <c r="Y88" i="2"/>
  <c r="Y90" i="2" s="1"/>
  <c r="X88" i="2"/>
  <c r="W88" i="2"/>
  <c r="W90" i="2" s="1"/>
  <c r="V88" i="2"/>
  <c r="U88" i="2"/>
  <c r="U90" i="2" s="1"/>
  <c r="T88" i="2"/>
  <c r="S88" i="2"/>
  <c r="S90" i="2" s="1"/>
  <c r="R88" i="2"/>
  <c r="Q88" i="2"/>
  <c r="Q90" i="2" s="1"/>
  <c r="P88" i="2"/>
  <c r="O88" i="2"/>
  <c r="O90" i="2" s="1"/>
  <c r="N88" i="2"/>
  <c r="M88" i="2"/>
  <c r="M90" i="2" s="1"/>
  <c r="L88" i="2"/>
  <c r="K88" i="2"/>
  <c r="K90" i="2" s="1"/>
  <c r="J88" i="2"/>
  <c r="I88" i="2"/>
  <c r="I90" i="2" s="1"/>
  <c r="H88" i="2"/>
  <c r="G88" i="2"/>
  <c r="G90" i="2" s="1"/>
  <c r="F88" i="2"/>
  <c r="F68" i="2"/>
  <c r="F70" i="2" s="1"/>
  <c r="G68" i="2"/>
  <c r="G69" i="2" s="1"/>
  <c r="H68" i="2"/>
  <c r="H69" i="2" s="1"/>
  <c r="I68" i="2"/>
  <c r="I70" i="2" s="1"/>
  <c r="J68" i="2"/>
  <c r="J70" i="2" s="1"/>
  <c r="K68" i="2"/>
  <c r="K70" i="2" s="1"/>
  <c r="L68" i="2"/>
  <c r="L70" i="2" s="1"/>
  <c r="M68" i="2"/>
  <c r="M70" i="2" s="1"/>
  <c r="N68" i="2"/>
  <c r="N70" i="2" s="1"/>
  <c r="O68" i="2"/>
  <c r="O70" i="2" s="1"/>
  <c r="P68" i="2"/>
  <c r="P69" i="2" s="1"/>
  <c r="Q68" i="2"/>
  <c r="Q70" i="2" s="1"/>
  <c r="R68" i="2"/>
  <c r="R70" i="2" s="1"/>
  <c r="S68" i="2"/>
  <c r="S69" i="2" s="1"/>
  <c r="T68" i="2"/>
  <c r="T70" i="2" s="1"/>
  <c r="U68" i="2"/>
  <c r="U70" i="2" s="1"/>
  <c r="V68" i="2"/>
  <c r="V70" i="2" s="1"/>
  <c r="W68" i="2"/>
  <c r="W69" i="2" s="1"/>
  <c r="X68" i="2"/>
  <c r="X69" i="2" s="1"/>
  <c r="Y68" i="2"/>
  <c r="Y70" i="2" s="1"/>
  <c r="Z68" i="2"/>
  <c r="Z70" i="2" s="1"/>
  <c r="AA68" i="2"/>
  <c r="AA70" i="2" s="1"/>
  <c r="AB68" i="2"/>
  <c r="AB69" i="2" s="1"/>
  <c r="AC68" i="2"/>
  <c r="AC70" i="2" s="1"/>
  <c r="AD68" i="2"/>
  <c r="AD70" i="2" s="1"/>
  <c r="AE68" i="2"/>
  <c r="AE70" i="2" s="1"/>
  <c r="AF68" i="2"/>
  <c r="AF69" i="2" s="1"/>
  <c r="AG68" i="2"/>
  <c r="AG70" i="2" s="1"/>
  <c r="AH68" i="2"/>
  <c r="AI68" i="2"/>
  <c r="AI69" i="2" s="1"/>
  <c r="AJ68" i="2"/>
  <c r="AJ69" i="2" s="1"/>
  <c r="AK68" i="2"/>
  <c r="AK70" i="2" s="1"/>
  <c r="AL68" i="2"/>
  <c r="AL70" i="2" s="1"/>
  <c r="AM68" i="2"/>
  <c r="AM69" i="2" s="1"/>
  <c r="AN68" i="2"/>
  <c r="AN69" i="2" s="1"/>
  <c r="AO68" i="2"/>
  <c r="AO70" i="2" s="1"/>
  <c r="AP68" i="2"/>
  <c r="AP70" i="2" s="1"/>
  <c r="AQ68" i="2"/>
  <c r="AQ69" i="2" s="1"/>
  <c r="AR68" i="2"/>
  <c r="AR69" i="2" s="1"/>
  <c r="AS68" i="2"/>
  <c r="AS70" i="2" s="1"/>
  <c r="AT68" i="2"/>
  <c r="AT70" i="2" s="1"/>
  <c r="AU68" i="2"/>
  <c r="AU70" i="2" s="1"/>
  <c r="AV68" i="2"/>
  <c r="AV69" i="2" s="1"/>
  <c r="AW68" i="2"/>
  <c r="AW70" i="2" s="1"/>
  <c r="AX68" i="2"/>
  <c r="AX69" i="2" s="1"/>
  <c r="AY68" i="2"/>
  <c r="AY69" i="2" s="1"/>
  <c r="AZ68" i="2"/>
  <c r="AZ69" i="2" s="1"/>
  <c r="BA68" i="2"/>
  <c r="BA70" i="2" s="1"/>
  <c r="BB68" i="2"/>
  <c r="BB69" i="2" s="1"/>
  <c r="BC68" i="2"/>
  <c r="BC69" i="2" s="1"/>
  <c r="BD68" i="2"/>
  <c r="BD69" i="2" s="1"/>
  <c r="BE68" i="2"/>
  <c r="BE69" i="2" s="1"/>
  <c r="BF68" i="2"/>
  <c r="BF69" i="2" s="1"/>
  <c r="BG68" i="2"/>
  <c r="BG69" i="2" s="1"/>
  <c r="BH68" i="2"/>
  <c r="BH69" i="2" s="1"/>
  <c r="BI68" i="2"/>
  <c r="BI69" i="2" s="1"/>
  <c r="BJ68" i="2"/>
  <c r="BJ69" i="2" s="1"/>
  <c r="BK68" i="2"/>
  <c r="BK70" i="2" s="1"/>
  <c r="BL68" i="2"/>
  <c r="BL69" i="2" s="1"/>
  <c r="BM68" i="2"/>
  <c r="BM69" i="2" s="1"/>
  <c r="F218" i="2"/>
  <c r="F219" i="2" s="1"/>
  <c r="G218" i="2"/>
  <c r="G219" i="2" s="1"/>
  <c r="H218" i="2"/>
  <c r="I218" i="2"/>
  <c r="I219" i="2" s="1"/>
  <c r="J218" i="2"/>
  <c r="J219" i="2" s="1"/>
  <c r="K218" i="2"/>
  <c r="K219" i="2" s="1"/>
  <c r="L218" i="2"/>
  <c r="M218" i="2"/>
  <c r="M219" i="2" s="1"/>
  <c r="N218" i="2"/>
  <c r="O218" i="2"/>
  <c r="O219" i="2" s="1"/>
  <c r="P218" i="2"/>
  <c r="P220" i="2" s="1"/>
  <c r="Q218" i="2"/>
  <c r="Q219" i="2" s="1"/>
  <c r="R218" i="2"/>
  <c r="R219" i="2" s="1"/>
  <c r="S218" i="2"/>
  <c r="S219" i="2" s="1"/>
  <c r="T218" i="2"/>
  <c r="T219" i="2" s="1"/>
  <c r="U218" i="2"/>
  <c r="U219" i="2" s="1"/>
  <c r="V218" i="2"/>
  <c r="W218" i="2"/>
  <c r="W219" i="2" s="1"/>
  <c r="X218" i="2"/>
  <c r="Y218" i="2"/>
  <c r="Y219" i="2" s="1"/>
  <c r="Z218" i="2"/>
  <c r="Z219" i="2" s="1"/>
  <c r="AA218" i="2"/>
  <c r="AA219" i="2" s="1"/>
  <c r="AB218" i="2"/>
  <c r="AB220" i="2" s="1"/>
  <c r="AC218" i="2"/>
  <c r="AC219" i="2" s="1"/>
  <c r="AD218" i="2"/>
  <c r="AD220" i="2" s="1"/>
  <c r="AE218" i="2"/>
  <c r="AE219" i="2" s="1"/>
  <c r="AF218" i="2"/>
  <c r="AF219" i="2" s="1"/>
  <c r="AG218" i="2"/>
  <c r="AG219" i="2" s="1"/>
  <c r="AH218" i="2"/>
  <c r="AI218" i="2"/>
  <c r="AI219" i="2" s="1"/>
  <c r="AJ218" i="2"/>
  <c r="AK218" i="2"/>
  <c r="AK219" i="2" s="1"/>
  <c r="AL218" i="2"/>
  <c r="AL220" i="2" s="1"/>
  <c r="AM218" i="2"/>
  <c r="AM219" i="2" s="1"/>
  <c r="AN218" i="2"/>
  <c r="AN220" i="2" s="1"/>
  <c r="AO218" i="2"/>
  <c r="AO219" i="2" s="1"/>
  <c r="AP218" i="2"/>
  <c r="AP219" i="2" s="1"/>
  <c r="AQ218" i="2"/>
  <c r="AQ219" i="2" s="1"/>
  <c r="AR218" i="2"/>
  <c r="AR220" i="2" s="1"/>
  <c r="AS218" i="2"/>
  <c r="AS219" i="2" s="1"/>
  <c r="AT218" i="2"/>
  <c r="AT220" i="2" s="1"/>
  <c r="AU218" i="2"/>
  <c r="AU219" i="2" s="1"/>
  <c r="AV218" i="2"/>
  <c r="AW218" i="2"/>
  <c r="AW219" i="2" s="1"/>
  <c r="AX218" i="2"/>
  <c r="AX219" i="2" s="1"/>
  <c r="AY218" i="2"/>
  <c r="AY219" i="2" s="1"/>
  <c r="AZ218" i="2"/>
  <c r="AZ219" i="2" s="1"/>
  <c r="BA218" i="2"/>
  <c r="BA219" i="2" s="1"/>
  <c r="BB218" i="2"/>
  <c r="BB220" i="2" s="1"/>
  <c r="BC218" i="2"/>
  <c r="BC219" i="2" s="1"/>
  <c r="BD218" i="2"/>
  <c r="BD219" i="2" s="1"/>
  <c r="BE218" i="2"/>
  <c r="BE219" i="2" s="1"/>
  <c r="BF218" i="2"/>
  <c r="BG218" i="2"/>
  <c r="BG219" i="2" s="1"/>
  <c r="BH218" i="2"/>
  <c r="BH219" i="2" s="1"/>
  <c r="BI218" i="2"/>
  <c r="BI219" i="2" s="1"/>
  <c r="BJ218" i="2"/>
  <c r="BJ219" i="2" s="1"/>
  <c r="BK218" i="2"/>
  <c r="BK219" i="2" s="1"/>
  <c r="BL218" i="2"/>
  <c r="BL219" i="2" s="1"/>
  <c r="BM218" i="2"/>
  <c r="BM219" i="2" s="1"/>
  <c r="R220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G25" i="2"/>
  <c r="K24" i="2"/>
  <c r="Q24" i="2"/>
  <c r="T24" i="2"/>
  <c r="U24" i="2"/>
  <c r="V24" i="2"/>
  <c r="X24" i="2"/>
  <c r="Y24" i="2"/>
  <c r="AA25" i="2"/>
  <c r="AB24" i="2"/>
  <c r="AC24" i="2"/>
  <c r="AG24" i="2"/>
  <c r="AI25" i="2"/>
  <c r="AJ24" i="2"/>
  <c r="AK24" i="2"/>
  <c r="AL24" i="2"/>
  <c r="AM25" i="2"/>
  <c r="AN24" i="2"/>
  <c r="AO24" i="2"/>
  <c r="AQ25" i="2"/>
  <c r="AS25" i="2"/>
  <c r="AW25" i="2"/>
  <c r="BA24" i="2"/>
  <c r="BC25" i="2"/>
  <c r="BE24" i="2"/>
  <c r="BG25" i="2"/>
  <c r="BI24" i="2"/>
  <c r="BK25" i="2"/>
  <c r="BM24" i="2"/>
  <c r="BM202" i="2"/>
  <c r="BM203" i="2" s="1"/>
  <c r="BL202" i="2"/>
  <c r="BL203" i="2" s="1"/>
  <c r="BK202" i="2"/>
  <c r="BK203" i="2" s="1"/>
  <c r="BJ202" i="2"/>
  <c r="BJ203" i="2" s="1"/>
  <c r="BI202" i="2"/>
  <c r="BI203" i="2" s="1"/>
  <c r="BH202" i="2"/>
  <c r="BH203" i="2" s="1"/>
  <c r="BG202" i="2"/>
  <c r="BG203" i="2" s="1"/>
  <c r="BF202" i="2"/>
  <c r="BF203" i="2" s="1"/>
  <c r="BE202" i="2"/>
  <c r="BE203" i="2" s="1"/>
  <c r="BD202" i="2"/>
  <c r="BD203" i="2" s="1"/>
  <c r="BC202" i="2"/>
  <c r="BC203" i="2" s="1"/>
  <c r="BB202" i="2"/>
  <c r="BB203" i="2" s="1"/>
  <c r="BA202" i="2"/>
  <c r="BA203" i="2" s="1"/>
  <c r="AZ202" i="2"/>
  <c r="AZ203" i="2" s="1"/>
  <c r="AY202" i="2"/>
  <c r="AY203" i="2" s="1"/>
  <c r="AX202" i="2"/>
  <c r="AX203" i="2" s="1"/>
  <c r="AW202" i="2"/>
  <c r="AW203" i="2" s="1"/>
  <c r="AV202" i="2"/>
  <c r="AV203" i="2" s="1"/>
  <c r="AU202" i="2"/>
  <c r="AU203" i="2" s="1"/>
  <c r="AT202" i="2"/>
  <c r="AS202" i="2"/>
  <c r="AS203" i="2" s="1"/>
  <c r="AR202" i="2"/>
  <c r="AR204" i="2" s="1"/>
  <c r="AQ202" i="2"/>
  <c r="AQ203" i="2" s="1"/>
  <c r="AP202" i="2"/>
  <c r="AP203" i="2" s="1"/>
  <c r="AO202" i="2"/>
  <c r="AO203" i="2" s="1"/>
  <c r="AN202" i="2"/>
  <c r="AN203" i="2" s="1"/>
  <c r="AM202" i="2"/>
  <c r="AM203" i="2" s="1"/>
  <c r="AL202" i="2"/>
  <c r="AL203" i="2" s="1"/>
  <c r="AK202" i="2"/>
  <c r="AK203" i="2" s="1"/>
  <c r="AJ202" i="2"/>
  <c r="AJ203" i="2" s="1"/>
  <c r="AI202" i="2"/>
  <c r="AI203" i="2" s="1"/>
  <c r="AH202" i="2"/>
  <c r="AH203" i="2" s="1"/>
  <c r="AG202" i="2"/>
  <c r="AG203" i="2" s="1"/>
  <c r="AF202" i="2"/>
  <c r="AE202" i="2"/>
  <c r="AE203" i="2" s="1"/>
  <c r="AD202" i="2"/>
  <c r="AD203" i="2" s="1"/>
  <c r="AC202" i="2"/>
  <c r="AC204" i="2" s="1"/>
  <c r="AB202" i="2"/>
  <c r="AB203" i="2" s="1"/>
  <c r="AA202" i="2"/>
  <c r="AA204" i="2" s="1"/>
  <c r="Z202" i="2"/>
  <c r="Z203" i="2" s="1"/>
  <c r="Y202" i="2"/>
  <c r="Y203" i="2" s="1"/>
  <c r="X202" i="2"/>
  <c r="X203" i="2" s="1"/>
  <c r="W202" i="2"/>
  <c r="W203" i="2" s="1"/>
  <c r="V202" i="2"/>
  <c r="V203" i="2" s="1"/>
  <c r="U202" i="2"/>
  <c r="U204" i="2" s="1"/>
  <c r="T202" i="2"/>
  <c r="T203" i="2" s="1"/>
  <c r="S202" i="2"/>
  <c r="S204" i="2" s="1"/>
  <c r="R202" i="2"/>
  <c r="R203" i="2" s="1"/>
  <c r="Q202" i="2"/>
  <c r="Q203" i="2" s="1"/>
  <c r="P202" i="2"/>
  <c r="P203" i="2" s="1"/>
  <c r="O202" i="2"/>
  <c r="O203" i="2" s="1"/>
  <c r="N202" i="2"/>
  <c r="N203" i="2" s="1"/>
  <c r="M202" i="2"/>
  <c r="M204" i="2" s="1"/>
  <c r="L202" i="2"/>
  <c r="L203" i="2" s="1"/>
  <c r="K202" i="2"/>
  <c r="K204" i="2" s="1"/>
  <c r="J202" i="2"/>
  <c r="J203" i="2" s="1"/>
  <c r="I202" i="2"/>
  <c r="I203" i="2" s="1"/>
  <c r="H202" i="2"/>
  <c r="H203" i="2" s="1"/>
  <c r="G202" i="2"/>
  <c r="F202" i="2"/>
  <c r="F203" i="2" s="1"/>
  <c r="BM108" i="2"/>
  <c r="BM110" i="2" s="1"/>
  <c r="BL108" i="2"/>
  <c r="BL109" i="2" s="1"/>
  <c r="BK108" i="2"/>
  <c r="BK109" i="2" s="1"/>
  <c r="BJ108" i="2"/>
  <c r="BJ109" i="2" s="1"/>
  <c r="BI108" i="2"/>
  <c r="BI110" i="2" s="1"/>
  <c r="BH108" i="2"/>
  <c r="BH109" i="2" s="1"/>
  <c r="BG108" i="2"/>
  <c r="BG109" i="2" s="1"/>
  <c r="BF108" i="2"/>
  <c r="BF109" i="2" s="1"/>
  <c r="BE108" i="2"/>
  <c r="BE110" i="2" s="1"/>
  <c r="BD108" i="2"/>
  <c r="BD109" i="2" s="1"/>
  <c r="BC108" i="2"/>
  <c r="BC109" i="2" s="1"/>
  <c r="BB108" i="2"/>
  <c r="BB109" i="2" s="1"/>
  <c r="BA108" i="2"/>
  <c r="BA110" i="2" s="1"/>
  <c r="AZ108" i="2"/>
  <c r="AZ109" i="2" s="1"/>
  <c r="AY108" i="2"/>
  <c r="AY109" i="2" s="1"/>
  <c r="AX108" i="2"/>
  <c r="AX109" i="2" s="1"/>
  <c r="AW108" i="2"/>
  <c r="AW110" i="2" s="1"/>
  <c r="AV108" i="2"/>
  <c r="AV109" i="2" s="1"/>
  <c r="AU108" i="2"/>
  <c r="AU109" i="2" s="1"/>
  <c r="AT108" i="2"/>
  <c r="AT109" i="2" s="1"/>
  <c r="AS108" i="2"/>
  <c r="AS110" i="2" s="1"/>
  <c r="AR108" i="2"/>
  <c r="AR109" i="2" s="1"/>
  <c r="AQ108" i="2"/>
  <c r="AQ109" i="2" s="1"/>
  <c r="AP108" i="2"/>
  <c r="AP110" i="2" s="1"/>
  <c r="AO108" i="2"/>
  <c r="AO109" i="2" s="1"/>
  <c r="AN108" i="2"/>
  <c r="AN109" i="2" s="1"/>
  <c r="AM108" i="2"/>
  <c r="AM109" i="2" s="1"/>
  <c r="AL108" i="2"/>
  <c r="AL109" i="2" s="1"/>
  <c r="AK108" i="2"/>
  <c r="AK109" i="2" s="1"/>
  <c r="AJ108" i="2"/>
  <c r="AI108" i="2"/>
  <c r="AI109" i="2" s="1"/>
  <c r="AH108" i="2"/>
  <c r="AH110" i="2" s="1"/>
  <c r="AG108" i="2"/>
  <c r="AG109" i="2" s="1"/>
  <c r="AF108" i="2"/>
  <c r="AE108" i="2"/>
  <c r="AE109" i="2" s="1"/>
  <c r="AD108" i="2"/>
  <c r="AD110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W108" i="2"/>
  <c r="W109" i="2" s="1"/>
  <c r="V108" i="2"/>
  <c r="V110" i="2" s="1"/>
  <c r="U108" i="2"/>
  <c r="U109" i="2" s="1"/>
  <c r="T108" i="2"/>
  <c r="S108" i="2"/>
  <c r="S109" i="2" s="1"/>
  <c r="R108" i="2"/>
  <c r="R109" i="2" s="1"/>
  <c r="Q108" i="2"/>
  <c r="Q109" i="2" s="1"/>
  <c r="P108" i="2"/>
  <c r="O108" i="2"/>
  <c r="O109" i="2" s="1"/>
  <c r="N108" i="2"/>
  <c r="N109" i="2" s="1"/>
  <c r="M108" i="2"/>
  <c r="M109" i="2" s="1"/>
  <c r="L108" i="2"/>
  <c r="K108" i="2"/>
  <c r="K109" i="2" s="1"/>
  <c r="J108" i="2"/>
  <c r="J110" i="2" s="1"/>
  <c r="I108" i="2"/>
  <c r="I109" i="2" s="1"/>
  <c r="H108" i="2"/>
  <c r="G108" i="2"/>
  <c r="G109" i="2" s="1"/>
  <c r="F108" i="2"/>
  <c r="F110" i="2" s="1"/>
  <c r="M53" i="2"/>
  <c r="N53" i="2"/>
  <c r="N54" i="2" s="1"/>
  <c r="O53" i="2"/>
  <c r="P53" i="2"/>
  <c r="P54" i="2" s="1"/>
  <c r="Q53" i="2"/>
  <c r="R53" i="2"/>
  <c r="S53" i="2"/>
  <c r="T53" i="2"/>
  <c r="T55" i="2" s="1"/>
  <c r="U53" i="2"/>
  <c r="U54" i="2" s="1"/>
  <c r="V53" i="2"/>
  <c r="V54" i="2" s="1"/>
  <c r="W53" i="2"/>
  <c r="X53" i="2"/>
  <c r="X55" i="2" s="1"/>
  <c r="Y53" i="2"/>
  <c r="Z53" i="2"/>
  <c r="Z55" i="2" s="1"/>
  <c r="AA53" i="2"/>
  <c r="AB53" i="2"/>
  <c r="AB55" i="2" s="1"/>
  <c r="AC53" i="2"/>
  <c r="AD53" i="2"/>
  <c r="AE53" i="2"/>
  <c r="AF53" i="2"/>
  <c r="AF55" i="2" s="1"/>
  <c r="AG53" i="2"/>
  <c r="AG55" i="2" s="1"/>
  <c r="AH53" i="2"/>
  <c r="AI53" i="2"/>
  <c r="AJ53" i="2"/>
  <c r="AJ55" i="2" s="1"/>
  <c r="AK53" i="2"/>
  <c r="AL53" i="2"/>
  <c r="AL54" i="2" s="1"/>
  <c r="AM53" i="2"/>
  <c r="AN53" i="2"/>
  <c r="AN55" i="2" s="1"/>
  <c r="AO53" i="2"/>
  <c r="AP53" i="2"/>
  <c r="AP55" i="2" s="1"/>
  <c r="AQ53" i="2"/>
  <c r="AR53" i="2"/>
  <c r="AR55" i="2" s="1"/>
  <c r="AS53" i="2"/>
  <c r="AT53" i="2"/>
  <c r="AT55" i="2" s="1"/>
  <c r="AU53" i="2"/>
  <c r="AV53" i="2"/>
  <c r="AV55" i="2" s="1"/>
  <c r="AW53" i="2"/>
  <c r="AX53" i="2"/>
  <c r="AX55" i="2" s="1"/>
  <c r="AY53" i="2"/>
  <c r="AZ53" i="2"/>
  <c r="AZ55" i="2" s="1"/>
  <c r="BA53" i="2"/>
  <c r="BB53" i="2"/>
  <c r="BB54" i="2" s="1"/>
  <c r="BC53" i="2"/>
  <c r="BD53" i="2"/>
  <c r="BD54" i="2" s="1"/>
  <c r="BE53" i="2"/>
  <c r="BE55" i="2" s="1"/>
  <c r="BF53" i="2"/>
  <c r="BF55" i="2" s="1"/>
  <c r="BG53" i="2"/>
  <c r="BH53" i="2"/>
  <c r="BH54" i="2" s="1"/>
  <c r="BI53" i="2"/>
  <c r="BJ53" i="2"/>
  <c r="BJ54" i="2" s="1"/>
  <c r="BK53" i="2"/>
  <c r="BL53" i="2"/>
  <c r="BL54" i="2" s="1"/>
  <c r="BM53" i="2"/>
  <c r="N24" i="2"/>
  <c r="O24" i="2"/>
  <c r="P24" i="2"/>
  <c r="R24" i="2"/>
  <c r="Z24" i="2"/>
  <c r="AA24" i="2"/>
  <c r="AD24" i="2"/>
  <c r="AF24" i="2"/>
  <c r="AH24" i="2"/>
  <c r="AP24" i="2"/>
  <c r="BC24" i="2"/>
  <c r="D19" i="1"/>
  <c r="D24" i="1" s="1"/>
  <c r="E14" i="1"/>
  <c r="F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F53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G53" i="2"/>
  <c r="G54" i="2" s="1"/>
  <c r="H53" i="2"/>
  <c r="H54" i="2" s="1"/>
  <c r="I53" i="2"/>
  <c r="I55" i="2" s="1"/>
  <c r="J53" i="2"/>
  <c r="K53" i="2"/>
  <c r="K55" i="2" s="1"/>
  <c r="L53" i="2"/>
  <c r="F19" i="3"/>
  <c r="F38" i="3"/>
  <c r="G19" i="3"/>
  <c r="H19" i="3"/>
  <c r="I19" i="3"/>
  <c r="J19" i="3"/>
  <c r="K19" i="3"/>
  <c r="L19" i="3"/>
  <c r="M19" i="3"/>
  <c r="N19" i="3"/>
  <c r="O19" i="3"/>
  <c r="P19" i="3"/>
  <c r="D3" i="3"/>
  <c r="C3" i="2"/>
  <c r="D14" i="3"/>
  <c r="D9" i="3"/>
  <c r="D49" i="3"/>
  <c r="D31" i="3"/>
  <c r="D10" i="3"/>
  <c r="D11" i="3"/>
  <c r="D12" i="3"/>
  <c r="D13" i="3"/>
  <c r="D15" i="3"/>
  <c r="D16" i="3"/>
  <c r="D17" i="3"/>
  <c r="D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F25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M19" i="3"/>
  <c r="C4" i="2"/>
  <c r="D4" i="3"/>
  <c r="H4" i="3"/>
  <c r="H3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F4" i="2"/>
  <c r="F3" i="2"/>
  <c r="C9" i="1"/>
  <c r="E11" i="1"/>
  <c r="F11" i="1" s="1"/>
  <c r="F12" i="1" s="1"/>
  <c r="D11" i="1"/>
  <c r="D12" i="1" s="1"/>
  <c r="D20" i="3"/>
  <c r="D21" i="3"/>
  <c r="D22" i="3"/>
  <c r="D23" i="3"/>
  <c r="D24" i="3"/>
  <c r="D26" i="3"/>
  <c r="D27" i="3"/>
  <c r="D28" i="3"/>
  <c r="D29" i="3"/>
  <c r="D30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4" i="3"/>
  <c r="D55" i="3"/>
  <c r="L25" i="2"/>
  <c r="BA25" i="2"/>
  <c r="K25" i="2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M56" i="3"/>
  <c r="BM56" i="3"/>
  <c r="AS56" i="3"/>
  <c r="AT56" i="3"/>
  <c r="AG56" i="3"/>
  <c r="AO56" i="3"/>
  <c r="AC56" i="3"/>
  <c r="AQ56" i="3"/>
  <c r="AL56" i="3"/>
  <c r="BD56" i="3"/>
  <c r="AU56" i="3"/>
  <c r="BG56" i="3"/>
  <c r="AF56" i="3"/>
  <c r="AZ56" i="3"/>
  <c r="AJ56" i="3"/>
  <c r="AD56" i="3"/>
  <c r="AR56" i="3"/>
  <c r="AW56" i="3"/>
  <c r="BH56" i="3"/>
  <c r="BC56" i="3"/>
  <c r="AE56" i="3"/>
  <c r="BF56" i="3"/>
  <c r="BI56" i="3"/>
  <c r="AP56" i="3"/>
  <c r="AH56" i="3"/>
  <c r="BB56" i="3"/>
  <c r="BA56" i="3"/>
  <c r="AV56" i="3"/>
  <c r="BE56" i="3"/>
  <c r="BL56" i="3"/>
  <c r="BK56" i="3"/>
  <c r="AX56" i="3"/>
  <c r="BJ56" i="3"/>
  <c r="AI56" i="3"/>
  <c r="AI57" i="3" s="1"/>
  <c r="AH21" i="1" s="1"/>
  <c r="AY56" i="3"/>
  <c r="AN56" i="3"/>
  <c r="AK56" i="3"/>
  <c r="AB56" i="3"/>
  <c r="K203" i="2"/>
  <c r="F69" i="2" l="1"/>
  <c r="K69" i="2"/>
  <c r="K71" i="2" s="1"/>
  <c r="BA57" i="3"/>
  <c r="AZ21" i="1" s="1"/>
  <c r="G203" i="2"/>
  <c r="F220" i="2"/>
  <c r="D218" i="2"/>
  <c r="BG204" i="2"/>
  <c r="BG205" i="2" s="1"/>
  <c r="AM204" i="2"/>
  <c r="AM205" i="2" s="1"/>
  <c r="AY204" i="2"/>
  <c r="W204" i="2"/>
  <c r="W205" i="2" s="1"/>
  <c r="AA203" i="2"/>
  <c r="AA205" i="2" s="1"/>
  <c r="G204" i="2"/>
  <c r="AQ70" i="2"/>
  <c r="AQ71" i="2" s="1"/>
  <c r="BL110" i="2"/>
  <c r="BL111" i="2" s="1"/>
  <c r="AV110" i="2"/>
  <c r="AV111" i="2" s="1"/>
  <c r="W70" i="2"/>
  <c r="W71" i="2" s="1"/>
  <c r="S203" i="2"/>
  <c r="S205" i="2" s="1"/>
  <c r="I204" i="2"/>
  <c r="I205" i="2" s="1"/>
  <c r="AQ204" i="2"/>
  <c r="AQ205" i="2" s="1"/>
  <c r="BG70" i="2"/>
  <c r="BG71" i="2" s="1"/>
  <c r="AA69" i="2"/>
  <c r="AA71" i="2" s="1"/>
  <c r="AC203" i="2"/>
  <c r="AC205" i="2" s="1"/>
  <c r="Y204" i="2"/>
  <c r="Y205" i="2" s="1"/>
  <c r="AC110" i="2"/>
  <c r="AC111" i="2" s="1"/>
  <c r="AE69" i="2"/>
  <c r="AE71" i="2" s="1"/>
  <c r="AM70" i="2"/>
  <c r="AM71" i="2" s="1"/>
  <c r="G70" i="2"/>
  <c r="G71" i="2" s="1"/>
  <c r="BK110" i="2"/>
  <c r="BK111" i="2" s="1"/>
  <c r="BM109" i="2"/>
  <c r="BM111" i="2" s="1"/>
  <c r="BI204" i="2"/>
  <c r="BI205" i="2" s="1"/>
  <c r="BC70" i="2"/>
  <c r="BC71" i="2" s="1"/>
  <c r="BC110" i="2"/>
  <c r="BC111" i="2" s="1"/>
  <c r="BB219" i="2"/>
  <c r="BA204" i="2"/>
  <c r="BA205" i="2" s="1"/>
  <c r="AU69" i="2"/>
  <c r="AU71" i="2" s="1"/>
  <c r="AS204" i="2"/>
  <c r="AS205" i="2" s="1"/>
  <c r="AG204" i="2"/>
  <c r="AG205" i="2" s="1"/>
  <c r="AO204" i="2"/>
  <c r="AO205" i="2" s="1"/>
  <c r="AP220" i="2"/>
  <c r="AP221" i="2" s="1"/>
  <c r="AB219" i="2"/>
  <c r="AB221" i="2" s="1"/>
  <c r="AE204" i="2"/>
  <c r="AE205" i="2" s="1"/>
  <c r="U203" i="2"/>
  <c r="U205" i="2" s="1"/>
  <c r="Q204" i="2"/>
  <c r="Q205" i="2" s="1"/>
  <c r="O204" i="2"/>
  <c r="O205" i="2" s="1"/>
  <c r="O69" i="2"/>
  <c r="O71" i="2" s="1"/>
  <c r="M203" i="2"/>
  <c r="M205" i="2" s="1"/>
  <c r="BE109" i="2"/>
  <c r="BE111" i="2" s="1"/>
  <c r="AS24" i="2"/>
  <c r="BI57" i="3"/>
  <c r="BH21" i="1" s="1"/>
  <c r="N57" i="3"/>
  <c r="M21" i="1" s="1"/>
  <c r="Q110" i="2"/>
  <c r="Q111" i="2" s="1"/>
  <c r="AK204" i="2"/>
  <c r="AK205" i="2" s="1"/>
  <c r="AZ57" i="3"/>
  <c r="AY21" i="1" s="1"/>
  <c r="AO57" i="3"/>
  <c r="AN21" i="1" s="1"/>
  <c r="M57" i="3"/>
  <c r="L21" i="1" s="1"/>
  <c r="U25" i="2"/>
  <c r="AQ73" i="2"/>
  <c r="U110" i="2"/>
  <c r="U111" i="2" s="1"/>
  <c r="BE57" i="3"/>
  <c r="BD21" i="1" s="1"/>
  <c r="AS57" i="3"/>
  <c r="AR21" i="1" s="1"/>
  <c r="J57" i="3"/>
  <c r="I21" i="1" s="1"/>
  <c r="AK110" i="2"/>
  <c r="AK111" i="2" s="1"/>
  <c r="AW109" i="2"/>
  <c r="AW111" i="2" s="1"/>
  <c r="BM204" i="2"/>
  <c r="BM205" i="2" s="1"/>
  <c r="BE204" i="2"/>
  <c r="BE205" i="2" s="1"/>
  <c r="AW204" i="2"/>
  <c r="AW205" i="2" s="1"/>
  <c r="AW57" i="3"/>
  <c r="AV21" i="1" s="1"/>
  <c r="BD57" i="3"/>
  <c r="BC21" i="1" s="1"/>
  <c r="BM57" i="3"/>
  <c r="BL21" i="1" s="1"/>
  <c r="U57" i="3"/>
  <c r="T21" i="1" s="1"/>
  <c r="AW24" i="2"/>
  <c r="AZ220" i="2"/>
  <c r="AZ221" i="2" s="1"/>
  <c r="M220" i="2"/>
  <c r="M221" i="2" s="1"/>
  <c r="P219" i="2"/>
  <c r="AY70" i="2"/>
  <c r="AI70" i="2"/>
  <c r="AI71" i="2" s="1"/>
  <c r="S70" i="2"/>
  <c r="S71" i="2" s="1"/>
  <c r="BK69" i="2"/>
  <c r="BK71" i="2" s="1"/>
  <c r="AG110" i="2"/>
  <c r="AG111" i="2" s="1"/>
  <c r="G110" i="2"/>
  <c r="G111" i="2" s="1"/>
  <c r="BJ74" i="2"/>
  <c r="AI204" i="2"/>
  <c r="BK204" i="2"/>
  <c r="BK205" i="2" s="1"/>
  <c r="BC204" i="2"/>
  <c r="BC205" i="2" s="1"/>
  <c r="AU204" i="2"/>
  <c r="AU205" i="2" s="1"/>
  <c r="BK57" i="3"/>
  <c r="BJ21" i="1" s="1"/>
  <c r="AH57" i="3"/>
  <c r="AG21" i="1" s="1"/>
  <c r="AE57" i="3"/>
  <c r="AD21" i="1" s="1"/>
  <c r="T57" i="3"/>
  <c r="S21" i="1" s="1"/>
  <c r="P57" i="3"/>
  <c r="O21" i="1" s="1"/>
  <c r="L57" i="3"/>
  <c r="K21" i="1" s="1"/>
  <c r="I220" i="2"/>
  <c r="I221" i="2" s="1"/>
  <c r="E191" i="2"/>
  <c r="BI25" i="2"/>
  <c r="AC25" i="2"/>
  <c r="AU110" i="2"/>
  <c r="AU111" i="2" s="1"/>
  <c r="Y110" i="2"/>
  <c r="Y111" i="2" s="1"/>
  <c r="V109" i="2"/>
  <c r="V111" i="2" s="1"/>
  <c r="AK25" i="2"/>
  <c r="BL220" i="2"/>
  <c r="BL221" i="2" s="1"/>
  <c r="AR219" i="2"/>
  <c r="AR221" i="2" s="1"/>
  <c r="AF203" i="2"/>
  <c r="AF204" i="2"/>
  <c r="AY24" i="2"/>
  <c r="AY25" i="2"/>
  <c r="AU24" i="2"/>
  <c r="AU25" i="2"/>
  <c r="AE24" i="2"/>
  <c r="AE25" i="2"/>
  <c r="W24" i="2"/>
  <c r="W25" i="2"/>
  <c r="S24" i="2"/>
  <c r="S25" i="2"/>
  <c r="BD110" i="2"/>
  <c r="BD111" i="2" s="1"/>
  <c r="P204" i="2"/>
  <c r="P205" i="2" s="1"/>
  <c r="Q25" i="2"/>
  <c r="Y25" i="2"/>
  <c r="AG25" i="2"/>
  <c r="AO25" i="2"/>
  <c r="BE25" i="2"/>
  <c r="BM25" i="2"/>
  <c r="AQ24" i="2"/>
  <c r="BG24" i="2"/>
  <c r="BK24" i="2"/>
  <c r="AM24" i="2"/>
  <c r="AI24" i="2"/>
  <c r="BF219" i="2"/>
  <c r="BF220" i="2"/>
  <c r="AV219" i="2"/>
  <c r="AV220" i="2"/>
  <c r="AJ220" i="2"/>
  <c r="AJ219" i="2"/>
  <c r="AH219" i="2"/>
  <c r="AH220" i="2"/>
  <c r="X219" i="2"/>
  <c r="X220" i="2"/>
  <c r="V220" i="2"/>
  <c r="V219" i="2"/>
  <c r="N219" i="2"/>
  <c r="N220" i="2"/>
  <c r="L219" i="2"/>
  <c r="L220" i="2"/>
  <c r="H219" i="2"/>
  <c r="H220" i="2"/>
  <c r="AT203" i="2"/>
  <c r="AT204" i="2"/>
  <c r="M24" i="2"/>
  <c r="M25" i="2"/>
  <c r="I24" i="2"/>
  <c r="I25" i="2"/>
  <c r="AH70" i="2"/>
  <c r="AH69" i="2"/>
  <c r="M110" i="2"/>
  <c r="M111" i="2" s="1"/>
  <c r="AQ55" i="2"/>
  <c r="BA69" i="2"/>
  <c r="BA71" i="2" s="1"/>
  <c r="BH57" i="3"/>
  <c r="BG21" i="1" s="1"/>
  <c r="X57" i="3"/>
  <c r="W21" i="1" s="1"/>
  <c r="BJ57" i="3"/>
  <c r="BI21" i="1" s="1"/>
  <c r="AN57" i="3"/>
  <c r="AM21" i="1" s="1"/>
  <c r="Z57" i="3"/>
  <c r="Y21" i="1" s="1"/>
  <c r="BH220" i="2"/>
  <c r="BH221" i="2" s="1"/>
  <c r="BD220" i="2"/>
  <c r="BD221" i="2" s="1"/>
  <c r="AX220" i="2"/>
  <c r="AX221" i="2" s="1"/>
  <c r="AF220" i="2"/>
  <c r="AF221" i="2" s="1"/>
  <c r="Z220" i="2"/>
  <c r="Z221" i="2" s="1"/>
  <c r="T220" i="2"/>
  <c r="T221" i="2" s="1"/>
  <c r="AT219" i="2"/>
  <c r="AT221" i="2" s="1"/>
  <c r="AN219" i="2"/>
  <c r="AN221" i="2" s="1"/>
  <c r="Z69" i="2"/>
  <c r="Z71" i="2" s="1"/>
  <c r="T69" i="2"/>
  <c r="T71" i="2" s="1"/>
  <c r="R69" i="2"/>
  <c r="R71" i="2" s="1"/>
  <c r="L69" i="2"/>
  <c r="L71" i="2" s="1"/>
  <c r="J69" i="2"/>
  <c r="J71" i="2" s="1"/>
  <c r="BI70" i="2"/>
  <c r="BI71" i="2" s="1"/>
  <c r="AO110" i="2"/>
  <c r="AO111" i="2" s="1"/>
  <c r="AL219" i="2"/>
  <c r="AL221" i="2" s="1"/>
  <c r="AD69" i="2"/>
  <c r="AD71" i="2" s="1"/>
  <c r="AD219" i="2"/>
  <c r="AD221" i="2" s="1"/>
  <c r="Q220" i="2"/>
  <c r="Q221" i="2" s="1"/>
  <c r="R221" i="2"/>
  <c r="P74" i="2"/>
  <c r="K75" i="2"/>
  <c r="T75" i="2"/>
  <c r="BD74" i="2"/>
  <c r="BH74" i="2"/>
  <c r="H74" i="2"/>
  <c r="BL74" i="2"/>
  <c r="BJ73" i="2"/>
  <c r="BF73" i="2"/>
  <c r="BB74" i="2"/>
  <c r="AZ73" i="2"/>
  <c r="AX73" i="2"/>
  <c r="AV73" i="2"/>
  <c r="AT73" i="2"/>
  <c r="AP73" i="2"/>
  <c r="AL73" i="2"/>
  <c r="AH73" i="2"/>
  <c r="AD73" i="2"/>
  <c r="Z73" i="2"/>
  <c r="V73" i="2"/>
  <c r="R73" i="2"/>
  <c r="P73" i="2"/>
  <c r="N73" i="2"/>
  <c r="BD70" i="2"/>
  <c r="BD71" i="2" s="1"/>
  <c r="AZ70" i="2"/>
  <c r="AZ75" i="2" s="1"/>
  <c r="AV70" i="2"/>
  <c r="AV75" i="2" s="1"/>
  <c r="AR70" i="2"/>
  <c r="AR75" i="2" s="1"/>
  <c r="AN70" i="2"/>
  <c r="AN75" i="2" s="1"/>
  <c r="AJ70" i="2"/>
  <c r="AJ75" i="2" s="1"/>
  <c r="AF70" i="2"/>
  <c r="AF75" i="2" s="1"/>
  <c r="AB70" i="2"/>
  <c r="AB71" i="2" s="1"/>
  <c r="X70" i="2"/>
  <c r="X71" i="2" s="1"/>
  <c r="P70" i="2"/>
  <c r="P71" i="2" s="1"/>
  <c r="H70" i="2"/>
  <c r="H71" i="2" s="1"/>
  <c r="V69" i="2"/>
  <c r="V74" i="2" s="1"/>
  <c r="N69" i="2"/>
  <c r="N71" i="2" s="1"/>
  <c r="BG110" i="2"/>
  <c r="BG111" i="2" s="1"/>
  <c r="AY110" i="2"/>
  <c r="AY111" i="2" s="1"/>
  <c r="AQ110" i="2"/>
  <c r="AQ111" i="2" s="1"/>
  <c r="AM110" i="2"/>
  <c r="AM111" i="2" s="1"/>
  <c r="AI110" i="2"/>
  <c r="AI111" i="2" s="1"/>
  <c r="AE110" i="2"/>
  <c r="AE111" i="2" s="1"/>
  <c r="AA110" i="2"/>
  <c r="AA111" i="2" s="1"/>
  <c r="W110" i="2"/>
  <c r="W111" i="2" s="1"/>
  <c r="S110" i="2"/>
  <c r="S111" i="2" s="1"/>
  <c r="O110" i="2"/>
  <c r="O111" i="2" s="1"/>
  <c r="K110" i="2"/>
  <c r="K111" i="2" s="1"/>
  <c r="BI109" i="2"/>
  <c r="BI111" i="2" s="1"/>
  <c r="BA109" i="2"/>
  <c r="BA111" i="2" s="1"/>
  <c r="AS109" i="2"/>
  <c r="AS111" i="2" s="1"/>
  <c r="I110" i="2"/>
  <c r="I111" i="2" s="1"/>
  <c r="AT75" i="2"/>
  <c r="AD109" i="2"/>
  <c r="AD111" i="2" s="1"/>
  <c r="AG75" i="2"/>
  <c r="Z54" i="2"/>
  <c r="AD55" i="2"/>
  <c r="AD75" i="2" s="1"/>
  <c r="AP54" i="2"/>
  <c r="AP56" i="2" s="1"/>
  <c r="AT54" i="2"/>
  <c r="AT56" i="2" s="1"/>
  <c r="AX54" i="2"/>
  <c r="AX74" i="2" s="1"/>
  <c r="BJ55" i="2"/>
  <c r="BJ56" i="2" s="1"/>
  <c r="BB204" i="2"/>
  <c r="BB205" i="2" s="1"/>
  <c r="AB57" i="3"/>
  <c r="AA21" i="1" s="1"/>
  <c r="AY57" i="3"/>
  <c r="AX21" i="1" s="1"/>
  <c r="AX57" i="3"/>
  <c r="AW21" i="1" s="1"/>
  <c r="AV57" i="3"/>
  <c r="AU21" i="1" s="1"/>
  <c r="BF57" i="3"/>
  <c r="BE21" i="1" s="1"/>
  <c r="AJ57" i="3"/>
  <c r="AI21" i="1" s="1"/>
  <c r="AU57" i="3"/>
  <c r="AT21" i="1" s="1"/>
  <c r="AT69" i="2"/>
  <c r="AT71" i="2" s="1"/>
  <c r="AP69" i="2"/>
  <c r="AP71" i="2" s="1"/>
  <c r="AL69" i="2"/>
  <c r="AL71" i="2" s="1"/>
  <c r="BJ220" i="2"/>
  <c r="BJ221" i="2" s="1"/>
  <c r="BB70" i="2"/>
  <c r="BB71" i="2" s="1"/>
  <c r="AX70" i="2"/>
  <c r="AX71" i="2" s="1"/>
  <c r="AW69" i="2"/>
  <c r="AW71" i="2" s="1"/>
  <c r="AS69" i="2"/>
  <c r="AS71" i="2" s="1"/>
  <c r="AO69" i="2"/>
  <c r="AO71" i="2" s="1"/>
  <c r="AK69" i="2"/>
  <c r="AK71" i="2" s="1"/>
  <c r="AG69" i="2"/>
  <c r="AG71" i="2" s="1"/>
  <c r="AC69" i="2"/>
  <c r="AC71" i="2" s="1"/>
  <c r="Y69" i="2"/>
  <c r="Y71" i="2" s="1"/>
  <c r="U69" i="2"/>
  <c r="U74" i="2" s="1"/>
  <c r="Q69" i="2"/>
  <c r="Q71" i="2" s="1"/>
  <c r="M69" i="2"/>
  <c r="M71" i="2" s="1"/>
  <c r="I69" i="2"/>
  <c r="I71" i="2" s="1"/>
  <c r="Z75" i="2"/>
  <c r="AP75" i="2"/>
  <c r="N55" i="2"/>
  <c r="N75" i="2" s="1"/>
  <c r="R54" i="2"/>
  <c r="V55" i="2"/>
  <c r="V75" i="2" s="1"/>
  <c r="AH54" i="2"/>
  <c r="AL55" i="2"/>
  <c r="AL75" i="2" s="1"/>
  <c r="AV54" i="2"/>
  <c r="AV74" i="2" s="1"/>
  <c r="AZ54" i="2"/>
  <c r="AZ74" i="2" s="1"/>
  <c r="BF54" i="2"/>
  <c r="BF74" i="2" s="1"/>
  <c r="BL57" i="3"/>
  <c r="BK21" i="1" s="1"/>
  <c r="AP57" i="3"/>
  <c r="AO21" i="1" s="1"/>
  <c r="BC57" i="3"/>
  <c r="BB21" i="1" s="1"/>
  <c r="AR57" i="3"/>
  <c r="AQ21" i="1" s="1"/>
  <c r="AF57" i="3"/>
  <c r="AE21" i="1" s="1"/>
  <c r="AL57" i="3"/>
  <c r="AK21" i="1" s="1"/>
  <c r="AG57" i="3"/>
  <c r="AF21" i="1" s="1"/>
  <c r="AM57" i="3"/>
  <c r="AL21" i="1" s="1"/>
  <c r="Y57" i="3"/>
  <c r="X21" i="1" s="1"/>
  <c r="V57" i="3"/>
  <c r="U21" i="1" s="1"/>
  <c r="K57" i="3"/>
  <c r="J21" i="1" s="1"/>
  <c r="U220" i="2"/>
  <c r="U221" i="2" s="1"/>
  <c r="P221" i="2"/>
  <c r="J220" i="2"/>
  <c r="J221" i="2" s="1"/>
  <c r="BM70" i="2"/>
  <c r="BM71" i="2" s="1"/>
  <c r="BE70" i="2"/>
  <c r="BE75" i="2" s="1"/>
  <c r="AY71" i="2"/>
  <c r="I75" i="2"/>
  <c r="R55" i="2"/>
  <c r="R75" i="2" s="1"/>
  <c r="AD54" i="2"/>
  <c r="AH55" i="2"/>
  <c r="BJ204" i="2"/>
  <c r="BJ205" i="2" s="1"/>
  <c r="BB57" i="3"/>
  <c r="BA21" i="1" s="1"/>
  <c r="AD57" i="3"/>
  <c r="AC21" i="1" s="1"/>
  <c r="BG57" i="3"/>
  <c r="BF21" i="1" s="1"/>
  <c r="AT57" i="3"/>
  <c r="AS21" i="1" s="1"/>
  <c r="R57" i="3"/>
  <c r="Q21" i="1" s="1"/>
  <c r="BM220" i="2"/>
  <c r="BM221" i="2" s="1"/>
  <c r="BI220" i="2"/>
  <c r="BI221" i="2" s="1"/>
  <c r="BE220" i="2"/>
  <c r="BA220" i="2"/>
  <c r="AW220" i="2"/>
  <c r="AW221" i="2" s="1"/>
  <c r="AS220" i="2"/>
  <c r="AS221" i="2" s="1"/>
  <c r="AO220" i="2"/>
  <c r="AO221" i="2" s="1"/>
  <c r="AK220" i="2"/>
  <c r="AK221" i="2" s="1"/>
  <c r="AG220" i="2"/>
  <c r="AG221" i="2" s="1"/>
  <c r="AC220" i="2"/>
  <c r="AC221" i="2" s="1"/>
  <c r="Y220" i="2"/>
  <c r="Y221" i="2" s="1"/>
  <c r="D25" i="3"/>
  <c r="BK220" i="2"/>
  <c r="BK221" i="2" s="1"/>
  <c r="BG220" i="2"/>
  <c r="BG221" i="2" s="1"/>
  <c r="BC220" i="2"/>
  <c r="BC221" i="2" s="1"/>
  <c r="AY220" i="2"/>
  <c r="AY221" i="2" s="1"/>
  <c r="AU220" i="2"/>
  <c r="AU221" i="2" s="1"/>
  <c r="AQ220" i="2"/>
  <c r="AQ221" i="2" s="1"/>
  <c r="AM220" i="2"/>
  <c r="AM221" i="2" s="1"/>
  <c r="AI220" i="2"/>
  <c r="AI221" i="2" s="1"/>
  <c r="AE220" i="2"/>
  <c r="AE221" i="2" s="1"/>
  <c r="AA220" i="2"/>
  <c r="AA221" i="2" s="1"/>
  <c r="W220" i="2"/>
  <c r="W221" i="2" s="1"/>
  <c r="S220" i="2"/>
  <c r="S221" i="2" s="1"/>
  <c r="O220" i="2"/>
  <c r="O221" i="2" s="1"/>
  <c r="K220" i="2"/>
  <c r="K221" i="2" s="1"/>
  <c r="G220" i="2"/>
  <c r="BB221" i="2"/>
  <c r="F221" i="2"/>
  <c r="F71" i="2"/>
  <c r="J55" i="2"/>
  <c r="J75" i="2" s="1"/>
  <c r="J73" i="2"/>
  <c r="F55" i="2"/>
  <c r="F75" i="2" s="1"/>
  <c r="F73" i="2"/>
  <c r="F93" i="2" s="1"/>
  <c r="F222" i="2" s="1"/>
  <c r="BK55" i="2"/>
  <c r="BK75" i="2" s="1"/>
  <c r="BK73" i="2"/>
  <c r="BG55" i="2"/>
  <c r="BG73" i="2"/>
  <c r="BC55" i="2"/>
  <c r="BC73" i="2"/>
  <c r="AY54" i="2"/>
  <c r="AY74" i="2" s="1"/>
  <c r="AY73" i="2"/>
  <c r="AU55" i="2"/>
  <c r="AU75" i="2" s="1"/>
  <c r="AU73" i="2"/>
  <c r="AM55" i="2"/>
  <c r="AM73" i="2"/>
  <c r="AI54" i="2"/>
  <c r="AI74" i="2" s="1"/>
  <c r="AI73" i="2"/>
  <c r="AE54" i="2"/>
  <c r="AE73" i="2"/>
  <c r="AA54" i="2"/>
  <c r="AA73" i="2"/>
  <c r="W54" i="2"/>
  <c r="W74" i="2" s="1"/>
  <c r="W73" i="2"/>
  <c r="S54" i="2"/>
  <c r="S74" i="2" s="1"/>
  <c r="S73" i="2"/>
  <c r="O54" i="2"/>
  <c r="O73" i="2"/>
  <c r="BH25" i="2"/>
  <c r="AZ24" i="2"/>
  <c r="AR25" i="2"/>
  <c r="AN25" i="2"/>
  <c r="AJ25" i="2"/>
  <c r="AF25" i="2"/>
  <c r="AB25" i="2"/>
  <c r="X25" i="2"/>
  <c r="T25" i="2"/>
  <c r="P25" i="2"/>
  <c r="AQ57" i="3"/>
  <c r="AP21" i="1" s="1"/>
  <c r="I54" i="2"/>
  <c r="I56" i="2" s="1"/>
  <c r="I73" i="2"/>
  <c r="BB55" i="2"/>
  <c r="BB56" i="2" s="1"/>
  <c r="BB73" i="2"/>
  <c r="L54" i="2"/>
  <c r="L73" i="2"/>
  <c r="H55" i="2"/>
  <c r="H73" i="2"/>
  <c r="BM55" i="2"/>
  <c r="BM73" i="2"/>
  <c r="BI55" i="2"/>
  <c r="BI73" i="2"/>
  <c r="BE54" i="2"/>
  <c r="BE74" i="2" s="1"/>
  <c r="BE94" i="2" s="1"/>
  <c r="BE73" i="2"/>
  <c r="BA54" i="2"/>
  <c r="BA73" i="2"/>
  <c r="AW54" i="2"/>
  <c r="AW73" i="2"/>
  <c r="AS54" i="2"/>
  <c r="AS73" i="2"/>
  <c r="AO54" i="2"/>
  <c r="AO73" i="2"/>
  <c r="AK55" i="2"/>
  <c r="AK75" i="2" s="1"/>
  <c r="AK73" i="2"/>
  <c r="AG54" i="2"/>
  <c r="AG73" i="2"/>
  <c r="AC55" i="2"/>
  <c r="AC75" i="2" s="1"/>
  <c r="AC73" i="2"/>
  <c r="Y54" i="2"/>
  <c r="Y73" i="2"/>
  <c r="U55" i="2"/>
  <c r="U75" i="2" s="1"/>
  <c r="U73" i="2"/>
  <c r="Q54" i="2"/>
  <c r="Q73" i="2"/>
  <c r="Q93" i="2" s="1"/>
  <c r="M54" i="2"/>
  <c r="M73" i="2"/>
  <c r="F25" i="2"/>
  <c r="BJ24" i="2"/>
  <c r="BJ94" i="2" s="1"/>
  <c r="BB24" i="2"/>
  <c r="AX24" i="2"/>
  <c r="AT24" i="2"/>
  <c r="N25" i="2"/>
  <c r="J24" i="2"/>
  <c r="K54" i="2"/>
  <c r="K73" i="2"/>
  <c r="BL55" i="2"/>
  <c r="BL56" i="2" s="1"/>
  <c r="BL73" i="2"/>
  <c r="BH55" i="2"/>
  <c r="BH56" i="2" s="1"/>
  <c r="BH73" i="2"/>
  <c r="BD55" i="2"/>
  <c r="BD56" i="2" s="1"/>
  <c r="BD73" i="2"/>
  <c r="AR54" i="2"/>
  <c r="AR74" i="2" s="1"/>
  <c r="AR73" i="2"/>
  <c r="AN54" i="2"/>
  <c r="AN74" i="2" s="1"/>
  <c r="AN73" i="2"/>
  <c r="AJ54" i="2"/>
  <c r="AJ74" i="2" s="1"/>
  <c r="AJ94" i="2" s="1"/>
  <c r="AJ73" i="2"/>
  <c r="AF54" i="2"/>
  <c r="AF74" i="2" s="1"/>
  <c r="AF73" i="2"/>
  <c r="AB54" i="2"/>
  <c r="AB74" i="2" s="1"/>
  <c r="AB73" i="2"/>
  <c r="X54" i="2"/>
  <c r="X74" i="2" s="1"/>
  <c r="X73" i="2"/>
  <c r="T54" i="2"/>
  <c r="T73" i="2"/>
  <c r="BJ70" i="2"/>
  <c r="BF70" i="2"/>
  <c r="BF75" i="2" s="1"/>
  <c r="BL70" i="2"/>
  <c r="BL71" i="2" s="1"/>
  <c r="BH70" i="2"/>
  <c r="BH71" i="2" s="1"/>
  <c r="H57" i="3"/>
  <c r="G21" i="1" s="1"/>
  <c r="G73" i="2"/>
  <c r="G74" i="2"/>
  <c r="G55" i="2"/>
  <c r="D88" i="2"/>
  <c r="D68" i="2"/>
  <c r="G89" i="2"/>
  <c r="I89" i="2"/>
  <c r="I91" i="2" s="1"/>
  <c r="K89" i="2"/>
  <c r="K91" i="2" s="1"/>
  <c r="M89" i="2"/>
  <c r="O89" i="2"/>
  <c r="O91" i="2" s="1"/>
  <c r="Q89" i="2"/>
  <c r="Q91" i="2" s="1"/>
  <c r="S89" i="2"/>
  <c r="U89" i="2"/>
  <c r="W89" i="2"/>
  <c r="Y89" i="2"/>
  <c r="AA89" i="2"/>
  <c r="AC89" i="2"/>
  <c r="AE89" i="2"/>
  <c r="AG89" i="2"/>
  <c r="AG91" i="2" s="1"/>
  <c r="AI89" i="2"/>
  <c r="AK89" i="2"/>
  <c r="AM89" i="2"/>
  <c r="AO89" i="2"/>
  <c r="AQ89" i="2"/>
  <c r="AS89" i="2"/>
  <c r="AS91" i="2" s="1"/>
  <c r="AU89" i="2"/>
  <c r="AW89" i="2"/>
  <c r="AW91" i="2" s="1"/>
  <c r="AY89" i="2"/>
  <c r="BA89" i="2"/>
  <c r="BC89" i="2"/>
  <c r="BE89" i="2"/>
  <c r="BG89" i="2"/>
  <c r="BI89" i="2"/>
  <c r="BI91" i="2" s="1"/>
  <c r="BK89" i="2"/>
  <c r="BM89" i="2"/>
  <c r="BM91" i="2" s="1"/>
  <c r="F90" i="2"/>
  <c r="H90" i="2"/>
  <c r="J90" i="2"/>
  <c r="L90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AZ90" i="2"/>
  <c r="BB90" i="2"/>
  <c r="BD90" i="2"/>
  <c r="BF90" i="2"/>
  <c r="BH90" i="2"/>
  <c r="BJ90" i="2"/>
  <c r="BJ91" i="2" s="1"/>
  <c r="BL90" i="2"/>
  <c r="BL91" i="2" s="1"/>
  <c r="G91" i="2"/>
  <c r="M91" i="2"/>
  <c r="S91" i="2"/>
  <c r="U91" i="2"/>
  <c r="W91" i="2"/>
  <c r="Y91" i="2"/>
  <c r="AA91" i="2"/>
  <c r="AC91" i="2"/>
  <c r="AE91" i="2"/>
  <c r="AI91" i="2"/>
  <c r="AK91" i="2"/>
  <c r="AM91" i="2"/>
  <c r="AO91" i="2"/>
  <c r="AQ91" i="2"/>
  <c r="AU91" i="2"/>
  <c r="AY91" i="2"/>
  <c r="BA91" i="2"/>
  <c r="BC91" i="2"/>
  <c r="BE91" i="2"/>
  <c r="BG91" i="2"/>
  <c r="BK91" i="2"/>
  <c r="F89" i="2"/>
  <c r="H89" i="2"/>
  <c r="H91" i="2" s="1"/>
  <c r="J89" i="2"/>
  <c r="J91" i="2" s="1"/>
  <c r="L89" i="2"/>
  <c r="N89" i="2"/>
  <c r="P89" i="2"/>
  <c r="P91" i="2" s="1"/>
  <c r="R89" i="2"/>
  <c r="R91" i="2" s="1"/>
  <c r="T89" i="2"/>
  <c r="V89" i="2"/>
  <c r="V91" i="2" s="1"/>
  <c r="X89" i="2"/>
  <c r="Z89" i="2"/>
  <c r="Z91" i="2" s="1"/>
  <c r="AB89" i="2"/>
  <c r="AB91" i="2" s="1"/>
  <c r="AD89" i="2"/>
  <c r="AD91" i="2" s="1"/>
  <c r="AF89" i="2"/>
  <c r="AF91" i="2" s="1"/>
  <c r="AH89" i="2"/>
  <c r="AH91" i="2" s="1"/>
  <c r="AJ89" i="2"/>
  <c r="AL89" i="2"/>
  <c r="AL91" i="2" s="1"/>
  <c r="AN89" i="2"/>
  <c r="AN91" i="2" s="1"/>
  <c r="AP89" i="2"/>
  <c r="AP91" i="2" s="1"/>
  <c r="AR89" i="2"/>
  <c r="AR91" i="2" s="1"/>
  <c r="AT89" i="2"/>
  <c r="AT91" i="2" s="1"/>
  <c r="AV89" i="2"/>
  <c r="AV91" i="2" s="1"/>
  <c r="AX89" i="2"/>
  <c r="AX91" i="2" s="1"/>
  <c r="AZ89" i="2"/>
  <c r="BB89" i="2"/>
  <c r="BB91" i="2" s="1"/>
  <c r="BD89" i="2"/>
  <c r="BD91" i="2" s="1"/>
  <c r="BF89" i="2"/>
  <c r="BF91" i="2" s="1"/>
  <c r="BH89" i="2"/>
  <c r="BH91" i="2" s="1"/>
  <c r="BA221" i="2"/>
  <c r="G221" i="2"/>
  <c r="K205" i="2"/>
  <c r="F109" i="2"/>
  <c r="F111" i="2" s="1"/>
  <c r="R110" i="2"/>
  <c r="R111" i="2" s="1"/>
  <c r="BH110" i="2"/>
  <c r="BH111" i="2" s="1"/>
  <c r="AZ110" i="2"/>
  <c r="AZ111" i="2" s="1"/>
  <c r="AR110" i="2"/>
  <c r="AR111" i="2" s="1"/>
  <c r="Q55" i="2"/>
  <c r="Q75" i="2" s="1"/>
  <c r="AA55" i="2"/>
  <c r="AA75" i="2" s="1"/>
  <c r="AK54" i="2"/>
  <c r="AY55" i="2"/>
  <c r="BK54" i="2"/>
  <c r="F54" i="2"/>
  <c r="J54" i="2"/>
  <c r="AN204" i="2"/>
  <c r="AN205" i="2" s="1"/>
  <c r="X204" i="2"/>
  <c r="X205" i="2" s="1"/>
  <c r="H204" i="2"/>
  <c r="H205" i="2" s="1"/>
  <c r="BF204" i="2"/>
  <c r="BF205" i="2" s="1"/>
  <c r="AX204" i="2"/>
  <c r="AX205" i="2" s="1"/>
  <c r="L55" i="2"/>
  <c r="L75" i="2" s="1"/>
  <c r="AN110" i="2"/>
  <c r="AN111" i="2" s="1"/>
  <c r="Z110" i="2"/>
  <c r="Z111" i="2" s="1"/>
  <c r="BJ110" i="2"/>
  <c r="BJ111" i="2" s="1"/>
  <c r="BF110" i="2"/>
  <c r="BF111" i="2" s="1"/>
  <c r="BB110" i="2"/>
  <c r="BB111" i="2" s="1"/>
  <c r="AX110" i="2"/>
  <c r="AX111" i="2" s="1"/>
  <c r="AT110" i="2"/>
  <c r="AT111" i="2" s="1"/>
  <c r="AP109" i="2"/>
  <c r="AP111" i="2" s="1"/>
  <c r="Y55" i="2"/>
  <c r="AC54" i="2"/>
  <c r="AI55" i="2"/>
  <c r="AO55" i="2"/>
  <c r="BC54" i="2"/>
  <c r="BC74" i="2" s="1"/>
  <c r="BC94" i="2" s="1"/>
  <c r="BI54" i="2"/>
  <c r="BI74" i="2" s="1"/>
  <c r="BI94" i="2" s="1"/>
  <c r="BM54" i="2"/>
  <c r="BM74" i="2" s="1"/>
  <c r="BM94" i="2" s="1"/>
  <c r="AJ204" i="2"/>
  <c r="AJ205" i="2" s="1"/>
  <c r="AB204" i="2"/>
  <c r="AB205" i="2" s="1"/>
  <c r="T204" i="2"/>
  <c r="T205" i="2" s="1"/>
  <c r="L204" i="2"/>
  <c r="L205" i="2" s="1"/>
  <c r="BL204" i="2"/>
  <c r="BL205" i="2" s="1"/>
  <c r="BH204" i="2"/>
  <c r="BH205" i="2" s="1"/>
  <c r="BD204" i="2"/>
  <c r="BD205" i="2" s="1"/>
  <c r="AZ204" i="2"/>
  <c r="AZ205" i="2" s="1"/>
  <c r="AV204" i="2"/>
  <c r="AV205" i="2" s="1"/>
  <c r="AR203" i="2"/>
  <c r="AR205" i="2" s="1"/>
  <c r="BL24" i="2"/>
  <c r="BL25" i="2"/>
  <c r="BD24" i="2"/>
  <c r="BD25" i="2"/>
  <c r="AV24" i="2"/>
  <c r="AV25" i="2"/>
  <c r="H24" i="2"/>
  <c r="H25" i="2"/>
  <c r="J109" i="2"/>
  <c r="J111" i="2" s="1"/>
  <c r="AL110" i="2"/>
  <c r="AL111" i="2" s="1"/>
  <c r="N110" i="2"/>
  <c r="N111" i="2" s="1"/>
  <c r="M55" i="2"/>
  <c r="W55" i="2"/>
  <c r="AE55" i="2"/>
  <c r="AS55" i="2"/>
  <c r="AW55" i="2"/>
  <c r="BA55" i="2"/>
  <c r="O55" i="2"/>
  <c r="O75" i="2" s="1"/>
  <c r="AP204" i="2"/>
  <c r="AP205" i="2" s="1"/>
  <c r="AL204" i="2"/>
  <c r="AL205" i="2" s="1"/>
  <c r="AH204" i="2"/>
  <c r="AH205" i="2" s="1"/>
  <c r="AD204" i="2"/>
  <c r="AD205" i="2" s="1"/>
  <c r="Z204" i="2"/>
  <c r="Z205" i="2" s="1"/>
  <c r="V204" i="2"/>
  <c r="V205" i="2" s="1"/>
  <c r="R204" i="2"/>
  <c r="R205" i="2" s="1"/>
  <c r="N204" i="2"/>
  <c r="N205" i="2" s="1"/>
  <c r="J204" i="2"/>
  <c r="J205" i="2" s="1"/>
  <c r="F204" i="2"/>
  <c r="F205" i="2" s="1"/>
  <c r="D202" i="2"/>
  <c r="AZ25" i="2"/>
  <c r="AZ95" i="2" s="1"/>
  <c r="AJ109" i="2"/>
  <c r="X109" i="2"/>
  <c r="T109" i="2"/>
  <c r="P109" i="2"/>
  <c r="L109" i="2"/>
  <c r="H109" i="2"/>
  <c r="AJ110" i="2"/>
  <c r="AF110" i="2"/>
  <c r="AB110" i="2"/>
  <c r="X110" i="2"/>
  <c r="T110" i="2"/>
  <c r="P110" i="2"/>
  <c r="L110" i="2"/>
  <c r="H110" i="2"/>
  <c r="AH109" i="2"/>
  <c r="AH111" i="2" s="1"/>
  <c r="AF109" i="2"/>
  <c r="AF111" i="2" s="1"/>
  <c r="AK57" i="3"/>
  <c r="AJ21" i="1" s="1"/>
  <c r="AC57" i="3"/>
  <c r="AB21" i="1" s="1"/>
  <c r="AA57" i="3"/>
  <c r="Z21" i="1" s="1"/>
  <c r="W57" i="3"/>
  <c r="V21" i="1" s="1"/>
  <c r="S57" i="3"/>
  <c r="R21" i="1" s="1"/>
  <c r="O57" i="3"/>
  <c r="N21" i="1" s="1"/>
  <c r="Q57" i="3"/>
  <c r="P21" i="1" s="1"/>
  <c r="I57" i="3"/>
  <c r="H21" i="1" s="1"/>
  <c r="G57" i="3"/>
  <c r="F21" i="1" s="1"/>
  <c r="S55" i="2"/>
  <c r="AM54" i="2"/>
  <c r="AQ54" i="2"/>
  <c r="AQ74" i="2" s="1"/>
  <c r="AU54" i="2"/>
  <c r="BG54" i="2"/>
  <c r="BG74" i="2" s="1"/>
  <c r="J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L24" i="2"/>
  <c r="BH24" i="2"/>
  <c r="BH94" i="2" s="1"/>
  <c r="BF24" i="2"/>
  <c r="AR24" i="2"/>
  <c r="D19" i="3"/>
  <c r="P55" i="2"/>
  <c r="D53" i="2"/>
  <c r="BC26" i="2"/>
  <c r="BA26" i="2"/>
  <c r="AA26" i="2"/>
  <c r="K26" i="2"/>
  <c r="D26" i="1"/>
  <c r="D27" i="1" s="1"/>
  <c r="D28" i="1"/>
  <c r="E12" i="1"/>
  <c r="O25" i="2"/>
  <c r="G26" i="2"/>
  <c r="D23" i="2"/>
  <c r="C10" i="1"/>
  <c r="G11" i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D108" i="2"/>
  <c r="AI205" i="2"/>
  <c r="AY205" i="2"/>
  <c r="D38" i="3"/>
  <c r="L91" i="2" l="1"/>
  <c r="L95" i="2"/>
  <c r="N91" i="2"/>
  <c r="K74" i="2"/>
  <c r="K94" i="2" s="1"/>
  <c r="K223" i="2" s="1"/>
  <c r="H94" i="2"/>
  <c r="AB94" i="2"/>
  <c r="S94" i="2"/>
  <c r="V94" i="2"/>
  <c r="AF94" i="2"/>
  <c r="U94" i="2"/>
  <c r="AR95" i="2"/>
  <c r="BB94" i="2"/>
  <c r="AZ94" i="2"/>
  <c r="AU95" i="2"/>
  <c r="X94" i="2"/>
  <c r="AN94" i="2"/>
  <c r="AZ91" i="2"/>
  <c r="AJ91" i="2"/>
  <c r="T91" i="2"/>
  <c r="O95" i="2"/>
  <c r="O224" i="2" s="1"/>
  <c r="I95" i="2"/>
  <c r="R95" i="2"/>
  <c r="R224" i="2" s="1"/>
  <c r="F95" i="2"/>
  <c r="F224" i="2" s="1"/>
  <c r="G94" i="2"/>
  <c r="G223" i="2" s="1"/>
  <c r="AX94" i="2"/>
  <c r="AX223" i="2" s="1"/>
  <c r="M93" i="2"/>
  <c r="M222" i="2" s="1"/>
  <c r="L15" i="1" s="1"/>
  <c r="U93" i="2"/>
  <c r="U222" i="2" s="1"/>
  <c r="T15" i="1" s="1"/>
  <c r="AC93" i="2"/>
  <c r="AC222" i="2" s="1"/>
  <c r="AB15" i="1" s="1"/>
  <c r="AK93" i="2"/>
  <c r="AK222" i="2" s="1"/>
  <c r="AJ15" i="1" s="1"/>
  <c r="AS93" i="2"/>
  <c r="AS222" i="2" s="1"/>
  <c r="AR15" i="1" s="1"/>
  <c r="BA93" i="2"/>
  <c r="BA222" i="2" s="1"/>
  <c r="AZ15" i="1" s="1"/>
  <c r="BI93" i="2"/>
  <c r="BI222" i="2" s="1"/>
  <c r="BH15" i="1" s="1"/>
  <c r="H93" i="2"/>
  <c r="H222" i="2" s="1"/>
  <c r="G15" i="1" s="1"/>
  <c r="BB93" i="2"/>
  <c r="BB222" i="2" s="1"/>
  <c r="BA15" i="1" s="1"/>
  <c r="AB26" i="2"/>
  <c r="V93" i="2"/>
  <c r="V222" i="2" s="1"/>
  <c r="U15" i="1" s="1"/>
  <c r="AL93" i="2"/>
  <c r="AL222" i="2" s="1"/>
  <c r="AK15" i="1" s="1"/>
  <c r="AX93" i="2"/>
  <c r="AX222" i="2" s="1"/>
  <c r="AW15" i="1" s="1"/>
  <c r="BJ93" i="2"/>
  <c r="BJ222" i="2" s="1"/>
  <c r="BI15" i="1" s="1"/>
  <c r="BK26" i="2"/>
  <c r="BE26" i="2"/>
  <c r="BE95" i="2"/>
  <c r="Q26" i="2"/>
  <c r="Q95" i="2"/>
  <c r="Q224" i="2" s="1"/>
  <c r="P17" i="1" s="1"/>
  <c r="AY94" i="2"/>
  <c r="U26" i="2"/>
  <c r="U95" i="2"/>
  <c r="U224" i="2" s="1"/>
  <c r="AS26" i="2"/>
  <c r="AR94" i="2"/>
  <c r="AT95" i="2"/>
  <c r="AD95" i="2"/>
  <c r="J95" i="2"/>
  <c r="J224" i="2" s="1"/>
  <c r="BD94" i="2"/>
  <c r="G93" i="2"/>
  <c r="G222" i="2" s="1"/>
  <c r="F15" i="1" s="1"/>
  <c r="X93" i="2"/>
  <c r="X222" i="2" s="1"/>
  <c r="W15" i="1" s="1"/>
  <c r="AF93" i="2"/>
  <c r="AF222" i="2" s="1"/>
  <c r="AE15" i="1" s="1"/>
  <c r="AN93" i="2"/>
  <c r="AN222" i="2" s="1"/>
  <c r="AM15" i="1" s="1"/>
  <c r="BD93" i="2"/>
  <c r="BD222" i="2" s="1"/>
  <c r="BC15" i="1" s="1"/>
  <c r="BL93" i="2"/>
  <c r="BL222" i="2" s="1"/>
  <c r="BK15" i="1" s="1"/>
  <c r="P26" i="2"/>
  <c r="AF26" i="2"/>
  <c r="AF95" i="2"/>
  <c r="S93" i="2"/>
  <c r="S222" i="2" s="1"/>
  <c r="R15" i="1" s="1"/>
  <c r="AA93" i="2"/>
  <c r="AA222" i="2" s="1"/>
  <c r="Z15" i="1" s="1"/>
  <c r="AI93" i="2"/>
  <c r="AI222" i="2" s="1"/>
  <c r="AH15" i="1" s="1"/>
  <c r="AU93" i="2"/>
  <c r="AU222" i="2" s="1"/>
  <c r="AT15" i="1" s="1"/>
  <c r="BC93" i="2"/>
  <c r="BC222" i="2" s="1"/>
  <c r="BB15" i="1" s="1"/>
  <c r="BK93" i="2"/>
  <c r="BK222" i="2" s="1"/>
  <c r="BJ15" i="1" s="1"/>
  <c r="J93" i="2"/>
  <c r="J222" i="2" s="1"/>
  <c r="I15" i="1" s="1"/>
  <c r="N93" i="2"/>
  <c r="N222" i="2" s="1"/>
  <c r="M15" i="1" s="1"/>
  <c r="Z93" i="2"/>
  <c r="Z222" i="2" s="1"/>
  <c r="Y15" i="1" s="1"/>
  <c r="AP93" i="2"/>
  <c r="AP222" i="2" s="1"/>
  <c r="AO15" i="1" s="1"/>
  <c r="AZ93" i="2"/>
  <c r="AZ222" i="2" s="1"/>
  <c r="AY15" i="1" s="1"/>
  <c r="BG26" i="2"/>
  <c r="BG94" i="2"/>
  <c r="AO26" i="2"/>
  <c r="AK26" i="2"/>
  <c r="AK95" i="2"/>
  <c r="AC26" i="2"/>
  <c r="AC95" i="2"/>
  <c r="AC224" i="2" s="1"/>
  <c r="AW26" i="2"/>
  <c r="AA95" i="2"/>
  <c r="AA224" i="2" s="1"/>
  <c r="Z17" i="1" s="1"/>
  <c r="BF94" i="2"/>
  <c r="BF95" i="2"/>
  <c r="BF224" i="2" s="1"/>
  <c r="AP95" i="2"/>
  <c r="Z95" i="2"/>
  <c r="AV95" i="2"/>
  <c r="N26" i="2"/>
  <c r="N95" i="2"/>
  <c r="N224" i="2" s="1"/>
  <c r="Y93" i="2"/>
  <c r="Y222" i="2" s="1"/>
  <c r="X15" i="1" s="1"/>
  <c r="AG93" i="2"/>
  <c r="AG222" i="2" s="1"/>
  <c r="AF15" i="1" s="1"/>
  <c r="AO93" i="2"/>
  <c r="AO222" i="2" s="1"/>
  <c r="AN15" i="1" s="1"/>
  <c r="AW93" i="2"/>
  <c r="AW222" i="2" s="1"/>
  <c r="AV15" i="1" s="1"/>
  <c r="BE93" i="2"/>
  <c r="BE222" i="2" s="1"/>
  <c r="BD15" i="1" s="1"/>
  <c r="BM93" i="2"/>
  <c r="BM222" i="2" s="1"/>
  <c r="BL15" i="1" s="1"/>
  <c r="L93" i="2"/>
  <c r="L222" i="2" s="1"/>
  <c r="K15" i="1" s="1"/>
  <c r="I93" i="2"/>
  <c r="I222" i="2" s="1"/>
  <c r="H15" i="1" s="1"/>
  <c r="T26" i="2"/>
  <c r="T95" i="2"/>
  <c r="T224" i="2" s="1"/>
  <c r="AJ26" i="2"/>
  <c r="AJ95" i="2"/>
  <c r="AJ224" i="2" s="1"/>
  <c r="P93" i="2"/>
  <c r="P222" i="2" s="1"/>
  <c r="O15" i="1" s="1"/>
  <c r="AD93" i="2"/>
  <c r="AD222" i="2" s="1"/>
  <c r="AC15" i="1" s="1"/>
  <c r="AT93" i="2"/>
  <c r="AT222" i="2" s="1"/>
  <c r="AS15" i="1" s="1"/>
  <c r="AI26" i="2"/>
  <c r="AI94" i="2"/>
  <c r="AQ26" i="2"/>
  <c r="AQ94" i="2"/>
  <c r="AG26" i="2"/>
  <c r="AG95" i="2"/>
  <c r="AG224" i="2" s="1"/>
  <c r="W94" i="2"/>
  <c r="W223" i="2" s="1"/>
  <c r="BI26" i="2"/>
  <c r="P94" i="2"/>
  <c r="BK95" i="2"/>
  <c r="BK224" i="2" s="1"/>
  <c r="BJ17" i="1" s="1"/>
  <c r="K95" i="2"/>
  <c r="K224" i="2" s="1"/>
  <c r="J17" i="1" s="1"/>
  <c r="AL95" i="2"/>
  <c r="V95" i="2"/>
  <c r="V224" i="2" s="1"/>
  <c r="AV94" i="2"/>
  <c r="BL94" i="2"/>
  <c r="BL223" i="2" s="1"/>
  <c r="T93" i="2"/>
  <c r="T222" i="2" s="1"/>
  <c r="S15" i="1" s="1"/>
  <c r="AB93" i="2"/>
  <c r="AB222" i="2" s="1"/>
  <c r="AA15" i="1" s="1"/>
  <c r="AJ93" i="2"/>
  <c r="AJ222" i="2" s="1"/>
  <c r="AI15" i="1" s="1"/>
  <c r="AR93" i="2"/>
  <c r="AR222" i="2" s="1"/>
  <c r="AQ15" i="1" s="1"/>
  <c r="BH93" i="2"/>
  <c r="BH222" i="2" s="1"/>
  <c r="BG15" i="1" s="1"/>
  <c r="K93" i="2"/>
  <c r="K222" i="2" s="1"/>
  <c r="J15" i="1" s="1"/>
  <c r="X26" i="2"/>
  <c r="AN26" i="2"/>
  <c r="AN95" i="2"/>
  <c r="O93" i="2"/>
  <c r="O222" i="2" s="1"/>
  <c r="N15" i="1" s="1"/>
  <c r="W93" i="2"/>
  <c r="W222" i="2" s="1"/>
  <c r="V15" i="1" s="1"/>
  <c r="AE93" i="2"/>
  <c r="AE222" i="2" s="1"/>
  <c r="AD15" i="1" s="1"/>
  <c r="AM222" i="2"/>
  <c r="AL15" i="1" s="1"/>
  <c r="AM93" i="2"/>
  <c r="AY93" i="2"/>
  <c r="AY222" i="2" s="1"/>
  <c r="AX15" i="1" s="1"/>
  <c r="BG93" i="2"/>
  <c r="BG222" i="2" s="1"/>
  <c r="BF15" i="1" s="1"/>
  <c r="R74" i="2"/>
  <c r="R94" i="2" s="1"/>
  <c r="R223" i="2" s="1"/>
  <c r="R93" i="2"/>
  <c r="R222" i="2" s="1"/>
  <c r="Q15" i="1" s="1"/>
  <c r="AH93" i="2"/>
  <c r="AH222" i="2" s="1"/>
  <c r="AG15" i="1" s="1"/>
  <c r="AV93" i="2"/>
  <c r="AV222" i="2" s="1"/>
  <c r="AU15" i="1" s="1"/>
  <c r="BF93" i="2"/>
  <c r="BF222" i="2" s="1"/>
  <c r="BE15" i="1" s="1"/>
  <c r="AM26" i="2"/>
  <c r="BM26" i="2"/>
  <c r="Y26" i="2"/>
  <c r="AQ93" i="2"/>
  <c r="AQ222" i="2" s="1"/>
  <c r="AP15" i="1" s="1"/>
  <c r="E15" i="1"/>
  <c r="Q222" i="2"/>
  <c r="P15" i="1" s="1"/>
  <c r="N221" i="2"/>
  <c r="G205" i="2"/>
  <c r="AQ75" i="2"/>
  <c r="BI75" i="2"/>
  <c r="BI95" i="2" s="1"/>
  <c r="BI224" i="2" s="1"/>
  <c r="G75" i="2"/>
  <c r="U56" i="2"/>
  <c r="AO74" i="2"/>
  <c r="AA74" i="2"/>
  <c r="BC75" i="2"/>
  <c r="BM223" i="2"/>
  <c r="BE224" i="2"/>
  <c r="AT205" i="2"/>
  <c r="AJ221" i="2"/>
  <c r="BF221" i="2"/>
  <c r="AF71" i="2"/>
  <c r="V221" i="2"/>
  <c r="O74" i="2"/>
  <c r="AE74" i="2"/>
  <c r="AE94" i="2" s="1"/>
  <c r="AM75" i="2"/>
  <c r="BG75" i="2"/>
  <c r="AH56" i="2"/>
  <c r="H221" i="2"/>
  <c r="X221" i="2"/>
  <c r="BJ223" i="2"/>
  <c r="AF56" i="2"/>
  <c r="Q56" i="2"/>
  <c r="Q76" i="2" s="1"/>
  <c r="AD56" i="2"/>
  <c r="AD76" i="2" s="1"/>
  <c r="X56" i="2"/>
  <c r="X76" i="2" s="1"/>
  <c r="BF56" i="2"/>
  <c r="AY56" i="2"/>
  <c r="AY76" i="2" s="1"/>
  <c r="S26" i="2"/>
  <c r="AE26" i="2"/>
  <c r="AY26" i="2"/>
  <c r="W26" i="2"/>
  <c r="M26" i="2"/>
  <c r="I26" i="2"/>
  <c r="AU26" i="2"/>
  <c r="AK224" i="2"/>
  <c r="BJ75" i="2"/>
  <c r="BJ95" i="2" s="1"/>
  <c r="AJ56" i="2"/>
  <c r="AN56" i="2"/>
  <c r="AF205" i="2"/>
  <c r="Y74" i="2"/>
  <c r="L224" i="2"/>
  <c r="AH71" i="2"/>
  <c r="D219" i="2"/>
  <c r="AH221" i="2"/>
  <c r="AV221" i="2"/>
  <c r="AV56" i="2"/>
  <c r="AZ26" i="2"/>
  <c r="BI223" i="2"/>
  <c r="AY223" i="2"/>
  <c r="AS56" i="2"/>
  <c r="AS76" i="2" s="1"/>
  <c r="BA74" i="2"/>
  <c r="H75" i="2"/>
  <c r="H95" i="2" s="1"/>
  <c r="N56" i="2"/>
  <c r="N76" i="2" s="1"/>
  <c r="AL56" i="2"/>
  <c r="AL76" i="2" s="1"/>
  <c r="BA56" i="2"/>
  <c r="BA76" i="2" s="1"/>
  <c r="BA96" i="2" s="1"/>
  <c r="J74" i="2"/>
  <c r="AK56" i="2"/>
  <c r="AK76" i="2" s="1"/>
  <c r="T74" i="2"/>
  <c r="AH74" i="2"/>
  <c r="AX75" i="2"/>
  <c r="Z74" i="2"/>
  <c r="I224" i="2"/>
  <c r="AH75" i="2"/>
  <c r="AH95" i="2" s="1"/>
  <c r="AG74" i="2"/>
  <c r="AW74" i="2"/>
  <c r="AW94" i="2" s="1"/>
  <c r="L74" i="2"/>
  <c r="AD74" i="2"/>
  <c r="H56" i="2"/>
  <c r="H76" i="2" s="1"/>
  <c r="AU224" i="2"/>
  <c r="L221" i="2"/>
  <c r="BM75" i="2"/>
  <c r="D220" i="2"/>
  <c r="Q74" i="2"/>
  <c r="Q94" i="2" s="1"/>
  <c r="AV71" i="2"/>
  <c r="X91" i="2"/>
  <c r="AR223" i="2"/>
  <c r="BH223" i="2"/>
  <c r="H223" i="2"/>
  <c r="AV223" i="2"/>
  <c r="BD223" i="2"/>
  <c r="D69" i="2"/>
  <c r="BB75" i="2"/>
  <c r="BB95" i="2" s="1"/>
  <c r="AZ71" i="2"/>
  <c r="AL74" i="2"/>
  <c r="AJ71" i="2"/>
  <c r="AB75" i="2"/>
  <c r="AB95" i="2" s="1"/>
  <c r="AR71" i="2"/>
  <c r="BF71" i="2"/>
  <c r="X75" i="2"/>
  <c r="X95" i="2" s="1"/>
  <c r="BB76" i="2"/>
  <c r="BD76" i="2"/>
  <c r="AZ224" i="2"/>
  <c r="AV224" i="2"/>
  <c r="AK74" i="2"/>
  <c r="U223" i="2"/>
  <c r="BD75" i="2"/>
  <c r="U71" i="2"/>
  <c r="BE71" i="2"/>
  <c r="AN71" i="2"/>
  <c r="N74" i="2"/>
  <c r="V71" i="2"/>
  <c r="D203" i="2"/>
  <c r="R56" i="2"/>
  <c r="R76" i="2" s="1"/>
  <c r="Z56" i="2"/>
  <c r="Z76" i="2" s="1"/>
  <c r="AA56" i="2"/>
  <c r="AA76" i="2" s="1"/>
  <c r="AA96" i="2" s="1"/>
  <c r="BE56" i="2"/>
  <c r="BG223" i="2"/>
  <c r="BE223" i="2"/>
  <c r="AT74" i="2"/>
  <c r="AT76" i="2"/>
  <c r="AP76" i="2"/>
  <c r="T56" i="2"/>
  <c r="T76" i="2" s="1"/>
  <c r="AB56" i="2"/>
  <c r="AB76" i="2" s="1"/>
  <c r="AZ56" i="2"/>
  <c r="I76" i="2"/>
  <c r="X223" i="2"/>
  <c r="AF223" i="2"/>
  <c r="AN223" i="2"/>
  <c r="M74" i="2"/>
  <c r="AS74" i="2"/>
  <c r="I74" i="2"/>
  <c r="I94" i="2" s="1"/>
  <c r="AP74" i="2"/>
  <c r="AX56" i="2"/>
  <c r="AX76" i="2" s="1"/>
  <c r="V56" i="2"/>
  <c r="AG56" i="2"/>
  <c r="AG76" i="2" s="1"/>
  <c r="AO56" i="2"/>
  <c r="AO76" i="2" s="1"/>
  <c r="AR56" i="2"/>
  <c r="K56" i="2"/>
  <c r="K76" i="2" s="1"/>
  <c r="AQ223" i="2"/>
  <c r="O56" i="2"/>
  <c r="O76" i="2" s="1"/>
  <c r="AU56" i="2"/>
  <c r="AU76" i="2" s="1"/>
  <c r="BC56" i="2"/>
  <c r="BC76" i="2" s="1"/>
  <c r="J56" i="2"/>
  <c r="J76" i="2" s="1"/>
  <c r="BF223" i="2"/>
  <c r="AP224" i="2"/>
  <c r="Z224" i="2"/>
  <c r="BE221" i="2"/>
  <c r="S223" i="2"/>
  <c r="AI223" i="2"/>
  <c r="W56" i="2"/>
  <c r="W76" i="2" s="1"/>
  <c r="AQ56" i="2"/>
  <c r="AQ76" i="2" s="1"/>
  <c r="BC223" i="2"/>
  <c r="D70" i="2"/>
  <c r="AB223" i="2"/>
  <c r="AJ223" i="2"/>
  <c r="BL76" i="2"/>
  <c r="AT224" i="2"/>
  <c r="AD224" i="2"/>
  <c r="BA75" i="2"/>
  <c r="W75" i="2"/>
  <c r="AC74" i="2"/>
  <c r="AY75" i="2"/>
  <c r="AY95" i="2" s="1"/>
  <c r="AZ223" i="2"/>
  <c r="AM56" i="2"/>
  <c r="AM76" i="2" s="1"/>
  <c r="AM74" i="2"/>
  <c r="AW75" i="2"/>
  <c r="M75" i="2"/>
  <c r="Y56" i="2"/>
  <c r="Y76" i="2" s="1"/>
  <c r="Y75" i="2"/>
  <c r="BL75" i="2"/>
  <c r="AR224" i="2"/>
  <c r="P75" i="2"/>
  <c r="P95" i="2" s="1"/>
  <c r="AL224" i="2"/>
  <c r="S56" i="2"/>
  <c r="S76" i="2" s="1"/>
  <c r="S75" i="2"/>
  <c r="S95" i="2" s="1"/>
  <c r="AS75" i="2"/>
  <c r="AO75" i="2"/>
  <c r="F56" i="2"/>
  <c r="F76" i="2" s="1"/>
  <c r="F74" i="2"/>
  <c r="BJ71" i="2"/>
  <c r="BJ76" i="2" s="1"/>
  <c r="P223" i="2"/>
  <c r="BH76" i="2"/>
  <c r="AU74" i="2"/>
  <c r="AE75" i="2"/>
  <c r="AI75" i="2"/>
  <c r="BK56" i="2"/>
  <c r="BK76" i="2" s="1"/>
  <c r="BK74" i="2"/>
  <c r="BK94" i="2" s="1"/>
  <c r="BH75" i="2"/>
  <c r="BB223" i="2"/>
  <c r="V223" i="2"/>
  <c r="AF224" i="2"/>
  <c r="AN224" i="2"/>
  <c r="C11" i="1"/>
  <c r="C12" i="1" s="1"/>
  <c r="D73" i="2"/>
  <c r="D93" i="2" s="1"/>
  <c r="D222" i="2" s="1"/>
  <c r="G56" i="2"/>
  <c r="G76" i="2" s="1"/>
  <c r="AC56" i="2"/>
  <c r="AC76" i="2" s="1"/>
  <c r="D89" i="2"/>
  <c r="D90" i="2"/>
  <c r="F91" i="2"/>
  <c r="F26" i="2"/>
  <c r="L56" i="2"/>
  <c r="L76" i="2" s="1"/>
  <c r="M56" i="2"/>
  <c r="BI56" i="2"/>
  <c r="BI76" i="2" s="1"/>
  <c r="H26" i="2"/>
  <c r="AP26" i="2"/>
  <c r="AV26" i="2"/>
  <c r="BD26" i="2"/>
  <c r="BD96" i="2" s="1"/>
  <c r="BL26" i="2"/>
  <c r="BL96" i="2" s="1"/>
  <c r="D204" i="2"/>
  <c r="P56" i="2"/>
  <c r="P76" i="2" s="1"/>
  <c r="AE56" i="2"/>
  <c r="AI56" i="2"/>
  <c r="AW56" i="2"/>
  <c r="BM56" i="2"/>
  <c r="BM76" i="2" s="1"/>
  <c r="Z26" i="2"/>
  <c r="L111" i="2"/>
  <c r="H111" i="2"/>
  <c r="P111" i="2"/>
  <c r="X111" i="2"/>
  <c r="AB111" i="2"/>
  <c r="AJ111" i="2"/>
  <c r="T111" i="2"/>
  <c r="D110" i="2"/>
  <c r="D109" i="2"/>
  <c r="L26" i="2"/>
  <c r="R26" i="2"/>
  <c r="AH26" i="2"/>
  <c r="AR26" i="2"/>
  <c r="AX26" i="2"/>
  <c r="AX96" i="2" s="1"/>
  <c r="BH26" i="2"/>
  <c r="BH96" i="2" s="1"/>
  <c r="J26" i="2"/>
  <c r="AD26" i="2"/>
  <c r="AD96" i="2" s="1"/>
  <c r="AL26" i="2"/>
  <c r="AL96" i="2" s="1"/>
  <c r="AT26" i="2"/>
  <c r="BB26" i="2"/>
  <c r="BB96" i="2" s="1"/>
  <c r="D54" i="2"/>
  <c r="D55" i="2"/>
  <c r="BG56" i="2"/>
  <c r="D25" i="2"/>
  <c r="V26" i="2"/>
  <c r="BF26" i="2"/>
  <c r="BJ26" i="2"/>
  <c r="D24" i="2"/>
  <c r="O26" i="2"/>
  <c r="G12" i="1"/>
  <c r="H11" i="1"/>
  <c r="L96" i="2" l="1"/>
  <c r="AQ96" i="2"/>
  <c r="BK96" i="2"/>
  <c r="AM96" i="2"/>
  <c r="AG96" i="2"/>
  <c r="O96" i="2"/>
  <c r="O225" i="2" s="1"/>
  <c r="AB96" i="2"/>
  <c r="AB225" i="2" s="1"/>
  <c r="J96" i="2"/>
  <c r="J225" i="2" s="1"/>
  <c r="H96" i="2"/>
  <c r="Y96" i="2"/>
  <c r="AC96" i="2"/>
  <c r="AC225" i="2" s="1"/>
  <c r="AI95" i="2"/>
  <c r="AI224" i="2" s="1"/>
  <c r="AH17" i="1" s="1"/>
  <c r="F96" i="2"/>
  <c r="F225" i="2" s="1"/>
  <c r="AW95" i="2"/>
  <c r="AW224" i="2" s="1"/>
  <c r="AV17" i="1" s="1"/>
  <c r="N94" i="2"/>
  <c r="N223" i="2" s="1"/>
  <c r="M16" i="1" s="1"/>
  <c r="AL94" i="2"/>
  <c r="AL223" i="2" s="1"/>
  <c r="AK16" i="1" s="1"/>
  <c r="AG94" i="2"/>
  <c r="AG223" i="2" s="1"/>
  <c r="AF16" i="1" s="1"/>
  <c r="T94" i="2"/>
  <c r="T223" i="2" s="1"/>
  <c r="S16" i="1" s="1"/>
  <c r="Y94" i="2"/>
  <c r="Y223" i="2" s="1"/>
  <c r="X16" i="1" s="1"/>
  <c r="W96" i="2"/>
  <c r="W225" i="2" s="1"/>
  <c r="AM224" i="2"/>
  <c r="AL17" i="1" s="1"/>
  <c r="AM95" i="2"/>
  <c r="AA94" i="2"/>
  <c r="AA223" i="2" s="1"/>
  <c r="Z16" i="1" s="1"/>
  <c r="Z18" i="1" s="1"/>
  <c r="Z19" i="1" s="1"/>
  <c r="W95" i="2"/>
  <c r="W224" i="2" s="1"/>
  <c r="V17" i="1" s="1"/>
  <c r="AS96" i="2"/>
  <c r="AS225" i="2" s="1"/>
  <c r="BC96" i="2"/>
  <c r="BC225" i="2" s="1"/>
  <c r="BA224" i="2"/>
  <c r="AZ17" i="1" s="1"/>
  <c r="BA95" i="2"/>
  <c r="AD94" i="2"/>
  <c r="AD223" i="2" s="1"/>
  <c r="AC16" i="1" s="1"/>
  <c r="Z94" i="2"/>
  <c r="Z223" i="2" s="1"/>
  <c r="Y16" i="1" s="1"/>
  <c r="BJ224" i="2"/>
  <c r="BI17" i="1" s="1"/>
  <c r="AU96" i="2"/>
  <c r="AU225" i="2" s="1"/>
  <c r="AY96" i="2"/>
  <c r="AE223" i="2"/>
  <c r="AO94" i="2"/>
  <c r="AO223" i="2" s="1"/>
  <c r="AN16" i="1" s="1"/>
  <c r="AQ95" i="2"/>
  <c r="AQ224" i="2" s="1"/>
  <c r="AP17" i="1" s="1"/>
  <c r="M94" i="2"/>
  <c r="M223" i="2" s="1"/>
  <c r="L16" i="1" s="1"/>
  <c r="AE95" i="2"/>
  <c r="AE224" i="2" s="1"/>
  <c r="AD17" i="1" s="1"/>
  <c r="BM95" i="2"/>
  <c r="BM224" i="2" s="1"/>
  <c r="BL17" i="1" s="1"/>
  <c r="N96" i="2"/>
  <c r="N225" i="2" s="1"/>
  <c r="AO95" i="2"/>
  <c r="AO224" i="2" s="1"/>
  <c r="AN17" i="1" s="1"/>
  <c r="G96" i="2"/>
  <c r="G225" i="2" s="1"/>
  <c r="BK223" i="2"/>
  <c r="BJ16" i="1" s="1"/>
  <c r="AS95" i="2"/>
  <c r="AS224" i="2" s="1"/>
  <c r="AR17" i="1" s="1"/>
  <c r="Y225" i="2"/>
  <c r="AM225" i="2"/>
  <c r="AY224" i="2"/>
  <c r="AP94" i="2"/>
  <c r="AP223" i="2" s="1"/>
  <c r="AO16" i="1" s="1"/>
  <c r="AK94" i="2"/>
  <c r="AK223" i="2" s="1"/>
  <c r="AJ16" i="1" s="1"/>
  <c r="AB224" i="2"/>
  <c r="AA17" i="1" s="1"/>
  <c r="BB224" i="2"/>
  <c r="BA17" i="1" s="1"/>
  <c r="AH224" i="2"/>
  <c r="AG17" i="1" s="1"/>
  <c r="AX224" i="2"/>
  <c r="AW17" i="1" s="1"/>
  <c r="H224" i="2"/>
  <c r="G17" i="1" s="1"/>
  <c r="I96" i="2"/>
  <c r="I225" i="2" s="1"/>
  <c r="AF76" i="2"/>
  <c r="O94" i="2"/>
  <c r="O223" i="2" s="1"/>
  <c r="N16" i="1" s="1"/>
  <c r="BM96" i="2"/>
  <c r="BM225" i="2" s="1"/>
  <c r="X96" i="2"/>
  <c r="X225" i="2" s="1"/>
  <c r="BI96" i="2"/>
  <c r="BI225" i="2" s="1"/>
  <c r="BL95" i="2"/>
  <c r="BL224" i="2" s="1"/>
  <c r="BK17" i="1" s="1"/>
  <c r="AO96" i="2"/>
  <c r="AO225" i="2" s="1"/>
  <c r="P96" i="2"/>
  <c r="P225" i="2" s="1"/>
  <c r="K96" i="2"/>
  <c r="K225" i="2" s="1"/>
  <c r="Q96" i="2"/>
  <c r="Q225" i="2" s="1"/>
  <c r="AX95" i="2"/>
  <c r="BJ96" i="2"/>
  <c r="AT96" i="2"/>
  <c r="AT225" i="2" s="1"/>
  <c r="R96" i="2"/>
  <c r="R225" i="2" s="1"/>
  <c r="Z96" i="2"/>
  <c r="AP96" i="2"/>
  <c r="AP225" i="2" s="1"/>
  <c r="BK225" i="2"/>
  <c r="S224" i="2"/>
  <c r="R17" i="1" s="1"/>
  <c r="P224" i="2"/>
  <c r="O17" i="1" s="1"/>
  <c r="AC94" i="2"/>
  <c r="AC223" i="2" s="1"/>
  <c r="AB16" i="1" s="1"/>
  <c r="AQ225" i="2"/>
  <c r="AG225" i="2"/>
  <c r="I223" i="2"/>
  <c r="H16" i="1" s="1"/>
  <c r="AA225" i="2"/>
  <c r="X224" i="2"/>
  <c r="AW223" i="2"/>
  <c r="AV16" i="1" s="1"/>
  <c r="AH94" i="2"/>
  <c r="AH223" i="2" s="1"/>
  <c r="AG16" i="1" s="1"/>
  <c r="BA225" i="2"/>
  <c r="BA94" i="2"/>
  <c r="BA223" i="2" s="1"/>
  <c r="AZ16" i="1" s="1"/>
  <c r="S96" i="2"/>
  <c r="S225" i="2" s="1"/>
  <c r="BG95" i="2"/>
  <c r="BG224" i="2" s="1"/>
  <c r="BF17" i="1" s="1"/>
  <c r="BC95" i="2"/>
  <c r="BC224" i="2" s="1"/>
  <c r="BB17" i="1" s="1"/>
  <c r="G95" i="2"/>
  <c r="G224" i="2" s="1"/>
  <c r="F17" i="1" s="1"/>
  <c r="Y95" i="2"/>
  <c r="Y224" i="2" s="1"/>
  <c r="X17" i="1" s="1"/>
  <c r="AM94" i="2"/>
  <c r="AM223" i="2" s="1"/>
  <c r="AL16" i="1" s="1"/>
  <c r="AT94" i="2"/>
  <c r="AT223" i="2" s="1"/>
  <c r="AS16" i="1" s="1"/>
  <c r="AU94" i="2"/>
  <c r="AU223" i="2" s="1"/>
  <c r="AT16" i="1" s="1"/>
  <c r="BH95" i="2"/>
  <c r="BH224" i="2" s="1"/>
  <c r="BG17" i="1" s="1"/>
  <c r="T96" i="2"/>
  <c r="T225" i="2" s="1"/>
  <c r="AK96" i="2"/>
  <c r="AK225" i="2" s="1"/>
  <c r="J94" i="2"/>
  <c r="J223" i="2" s="1"/>
  <c r="I16" i="1" s="1"/>
  <c r="AS94" i="2"/>
  <c r="AS223" i="2" s="1"/>
  <c r="AR16" i="1" s="1"/>
  <c r="M95" i="2"/>
  <c r="M224" i="2" s="1"/>
  <c r="L17" i="1" s="1"/>
  <c r="BD95" i="2"/>
  <c r="BD224" i="2" s="1"/>
  <c r="BC17" i="1" s="1"/>
  <c r="L94" i="2"/>
  <c r="L223" i="2" s="1"/>
  <c r="K16" i="1" s="1"/>
  <c r="F94" i="2"/>
  <c r="F223" i="2" s="1"/>
  <c r="Q223" i="2"/>
  <c r="P16" i="1" s="1"/>
  <c r="P18" i="1" s="1"/>
  <c r="P19" i="1" s="1"/>
  <c r="AP16" i="1"/>
  <c r="Q16" i="1"/>
  <c r="AD16" i="1"/>
  <c r="BA16" i="1"/>
  <c r="AE16" i="1"/>
  <c r="G16" i="1"/>
  <c r="AE17" i="1"/>
  <c r="AC17" i="1"/>
  <c r="BB16" i="1"/>
  <c r="BD16" i="1"/>
  <c r="BL16" i="1"/>
  <c r="BE17" i="1"/>
  <c r="BE16" i="1"/>
  <c r="BG16" i="1"/>
  <c r="BH16" i="1"/>
  <c r="BH17" i="1"/>
  <c r="BI16" i="1"/>
  <c r="BD17" i="1"/>
  <c r="AW16" i="1"/>
  <c r="AS17" i="1"/>
  <c r="AU17" i="1"/>
  <c r="AQ17" i="1"/>
  <c r="AY16" i="1"/>
  <c r="AY17" i="1"/>
  <c r="AX16" i="1"/>
  <c r="AT17" i="1"/>
  <c r="AX17" i="1"/>
  <c r="AI16" i="1"/>
  <c r="AM16" i="1"/>
  <c r="AF17" i="1"/>
  <c r="AI17" i="1"/>
  <c r="AJ17" i="1"/>
  <c r="AA16" i="1"/>
  <c r="W16" i="1"/>
  <c r="T16" i="1"/>
  <c r="S17" i="1"/>
  <c r="T17" i="1"/>
  <c r="U16" i="1"/>
  <c r="R16" i="1"/>
  <c r="W17" i="1"/>
  <c r="AB17" i="1"/>
  <c r="V16" i="1"/>
  <c r="O16" i="1"/>
  <c r="I17" i="1"/>
  <c r="J16" i="1"/>
  <c r="N17" i="1"/>
  <c r="H17" i="1"/>
  <c r="M17" i="1"/>
  <c r="K17" i="1"/>
  <c r="F16" i="1"/>
  <c r="D205" i="2"/>
  <c r="U76" i="2"/>
  <c r="U96" i="2" s="1"/>
  <c r="BF76" i="2"/>
  <c r="AH76" i="2"/>
  <c r="AV76" i="2"/>
  <c r="AV96" i="2" s="1"/>
  <c r="AJ76" i="2"/>
  <c r="BB225" i="2"/>
  <c r="H225" i="2"/>
  <c r="AY225" i="2"/>
  <c r="BE76" i="2"/>
  <c r="D221" i="2"/>
  <c r="D74" i="2"/>
  <c r="D94" i="2" s="1"/>
  <c r="D223" i="2" s="1"/>
  <c r="AN76" i="2"/>
  <c r="AN96" i="2" s="1"/>
  <c r="AL225" i="2"/>
  <c r="D75" i="2"/>
  <c r="AR76" i="2"/>
  <c r="AR96" i="2" s="1"/>
  <c r="AZ76" i="2"/>
  <c r="D71" i="2"/>
  <c r="AD225" i="2"/>
  <c r="BL225" i="2"/>
  <c r="V76" i="2"/>
  <c r="BH225" i="2"/>
  <c r="Z225" i="2"/>
  <c r="BD225" i="2"/>
  <c r="AX225" i="2"/>
  <c r="BG76" i="2"/>
  <c r="L225" i="2"/>
  <c r="AW76" i="2"/>
  <c r="AI76" i="2"/>
  <c r="M76" i="2"/>
  <c r="BJ225" i="2"/>
  <c r="AE76" i="2"/>
  <c r="D91" i="2"/>
  <c r="BK16" i="1"/>
  <c r="AU16" i="1"/>
  <c r="BC16" i="1"/>
  <c r="AH16" i="1"/>
  <c r="AQ16" i="1"/>
  <c r="BF16" i="1"/>
  <c r="AM17" i="1"/>
  <c r="Y17" i="1"/>
  <c r="D56" i="2"/>
  <c r="Q17" i="1"/>
  <c r="AK17" i="1"/>
  <c r="AO17" i="1"/>
  <c r="U17" i="1"/>
  <c r="D111" i="2"/>
  <c r="D26" i="2"/>
  <c r="C15" i="1"/>
  <c r="H12" i="1"/>
  <c r="I11" i="1"/>
  <c r="AW18" i="1" l="1"/>
  <c r="AW19" i="1" s="1"/>
  <c r="T18" i="1"/>
  <c r="T19" i="1" s="1"/>
  <c r="AN23" i="1"/>
  <c r="AF225" i="2"/>
  <c r="AI225" i="2"/>
  <c r="AZ225" i="2"/>
  <c r="AJ225" i="2"/>
  <c r="M96" i="2"/>
  <c r="M225" i="2" s="1"/>
  <c r="AE96" i="2"/>
  <c r="AE225" i="2" s="1"/>
  <c r="V96" i="2"/>
  <c r="V225" i="2" s="1"/>
  <c r="AF96" i="2"/>
  <c r="AZ96" i="2"/>
  <c r="BF96" i="2"/>
  <c r="BF225" i="2" s="1"/>
  <c r="AR225" i="2"/>
  <c r="U225" i="2"/>
  <c r="AB18" i="1"/>
  <c r="AB19" i="1" s="1"/>
  <c r="AI96" i="2"/>
  <c r="BG96" i="2"/>
  <c r="BG225" i="2" s="1"/>
  <c r="AN225" i="2"/>
  <c r="AV225" i="2"/>
  <c r="AW96" i="2"/>
  <c r="AW225" i="2" s="1"/>
  <c r="AH96" i="2"/>
  <c r="AH225" i="2" s="1"/>
  <c r="AJ96" i="2"/>
  <c r="BE96" i="2"/>
  <c r="BE225" i="2" s="1"/>
  <c r="D95" i="2"/>
  <c r="D224" i="2" s="1"/>
  <c r="G23" i="1"/>
  <c r="AT23" i="1"/>
  <c r="AO18" i="1"/>
  <c r="AO19" i="1" s="1"/>
  <c r="I23" i="1"/>
  <c r="AP23" i="1"/>
  <c r="AJ18" i="1"/>
  <c r="AJ19" i="1" s="1"/>
  <c r="AF18" i="1"/>
  <c r="AF19" i="1" s="1"/>
  <c r="AX23" i="1"/>
  <c r="AC23" i="1"/>
  <c r="AC18" i="1"/>
  <c r="AC19" i="1" s="1"/>
  <c r="BD18" i="1"/>
  <c r="BD19" i="1" s="1"/>
  <c r="BB23" i="1"/>
  <c r="O18" i="1"/>
  <c r="O19" i="1" s="1"/>
  <c r="BA23" i="1"/>
  <c r="G18" i="1"/>
  <c r="G19" i="1" s="1"/>
  <c r="AD23" i="1"/>
  <c r="AD18" i="1"/>
  <c r="AD19" i="1" s="1"/>
  <c r="R18" i="1"/>
  <c r="R19" i="1" s="1"/>
  <c r="S23" i="1"/>
  <c r="AY18" i="1"/>
  <c r="AY19" i="1" s="1"/>
  <c r="BE22" i="1"/>
  <c r="BE23" i="1" s="1"/>
  <c r="L23" i="1"/>
  <c r="BG22" i="1"/>
  <c r="BG23" i="1" s="1"/>
  <c r="Q23" i="1"/>
  <c r="BA18" i="1"/>
  <c r="BA19" i="1" s="1"/>
  <c r="AE23" i="1"/>
  <c r="AE18" i="1"/>
  <c r="AE19" i="1" s="1"/>
  <c r="J18" i="1"/>
  <c r="J19" i="1" s="1"/>
  <c r="J23" i="1"/>
  <c r="BB18" i="1"/>
  <c r="BB19" i="1" s="1"/>
  <c r="O23" i="1"/>
  <c r="AX18" i="1"/>
  <c r="AX19" i="1" s="1"/>
  <c r="AX24" i="1" s="1"/>
  <c r="BG18" i="1"/>
  <c r="BG19" i="1" s="1"/>
  <c r="AP18" i="1"/>
  <c r="AP19" i="1" s="1"/>
  <c r="X23" i="1"/>
  <c r="AR18" i="1"/>
  <c r="AR19" i="1" s="1"/>
  <c r="BI18" i="1"/>
  <c r="BI19" i="1" s="1"/>
  <c r="W18" i="1"/>
  <c r="W19" i="1" s="1"/>
  <c r="AT18" i="1"/>
  <c r="AT19" i="1" s="1"/>
  <c r="AV18" i="1"/>
  <c r="AV19" i="1" s="1"/>
  <c r="M18" i="1"/>
  <c r="M19" i="1" s="1"/>
  <c r="AY23" i="1"/>
  <c r="AI18" i="1"/>
  <c r="AI19" i="1" s="1"/>
  <c r="AL18" i="1"/>
  <c r="AL19" i="1" s="1"/>
  <c r="AZ23" i="1"/>
  <c r="BH22" i="1"/>
  <c r="BH23" i="1" s="1"/>
  <c r="BD23" i="1"/>
  <c r="BD24" i="1" s="1"/>
  <c r="BI22" i="1"/>
  <c r="BI23" i="1" s="1"/>
  <c r="BL18" i="1"/>
  <c r="BL19" i="1" s="1"/>
  <c r="BE18" i="1"/>
  <c r="BE19" i="1" s="1"/>
  <c r="BJ18" i="1"/>
  <c r="BJ19" i="1" s="1"/>
  <c r="BJ22" i="1"/>
  <c r="BJ23" i="1" s="1"/>
  <c r="AS23" i="1"/>
  <c r="AS18" i="1"/>
  <c r="AS19" i="1" s="1"/>
  <c r="AR23" i="1"/>
  <c r="AV23" i="1"/>
  <c r="AV24" i="1" s="1"/>
  <c r="AZ18" i="1"/>
  <c r="AZ19" i="1" s="1"/>
  <c r="AG18" i="1"/>
  <c r="AG19" i="1" s="1"/>
  <c r="AG23" i="1"/>
  <c r="AI23" i="1"/>
  <c r="AF23" i="1"/>
  <c r="AL23" i="1"/>
  <c r="AJ23" i="1"/>
  <c r="AN18" i="1"/>
  <c r="AN19" i="1" s="1"/>
  <c r="AN24" i="1" s="1"/>
  <c r="AK18" i="1"/>
  <c r="AK19" i="1" s="1"/>
  <c r="AM18" i="1"/>
  <c r="AM19" i="1" s="1"/>
  <c r="AB23" i="1"/>
  <c r="AB24" i="1" s="1"/>
  <c r="W23" i="1"/>
  <c r="V18" i="1"/>
  <c r="V19" i="1" s="1"/>
  <c r="V23" i="1"/>
  <c r="R23" i="1"/>
  <c r="T23" i="1"/>
  <c r="T24" i="1" s="1"/>
  <c r="X18" i="1"/>
  <c r="X19" i="1" s="1"/>
  <c r="AA18" i="1"/>
  <c r="AA19" i="1" s="1"/>
  <c r="Z23" i="1"/>
  <c r="Z24" i="1" s="1"/>
  <c r="N23" i="1"/>
  <c r="N18" i="1"/>
  <c r="N19" i="1" s="1"/>
  <c r="M23" i="1"/>
  <c r="L18" i="1"/>
  <c r="L19" i="1" s="1"/>
  <c r="H23" i="1"/>
  <c r="H18" i="1"/>
  <c r="H19" i="1" s="1"/>
  <c r="P23" i="1"/>
  <c r="P24" i="1" s="1"/>
  <c r="F18" i="1"/>
  <c r="F19" i="1" s="1"/>
  <c r="F23" i="1"/>
  <c r="D76" i="2"/>
  <c r="K23" i="1"/>
  <c r="I18" i="1"/>
  <c r="I19" i="1" s="1"/>
  <c r="AU18" i="1"/>
  <c r="AU19" i="1" s="1"/>
  <c r="AU23" i="1"/>
  <c r="BK18" i="1"/>
  <c r="BK19" i="1" s="1"/>
  <c r="BK22" i="1"/>
  <c r="BK23" i="1" s="1"/>
  <c r="AK23" i="1"/>
  <c r="AW23" i="1"/>
  <c r="AW24" i="1" s="1"/>
  <c r="Q18" i="1"/>
  <c r="Q19" i="1" s="1"/>
  <c r="AQ23" i="1"/>
  <c r="AQ18" i="1"/>
  <c r="AQ19" i="1" s="1"/>
  <c r="BF18" i="1"/>
  <c r="BF19" i="1" s="1"/>
  <c r="BF22" i="1"/>
  <c r="BF23" i="1" s="1"/>
  <c r="AH18" i="1"/>
  <c r="AH19" i="1" s="1"/>
  <c r="AH23" i="1"/>
  <c r="U23" i="1"/>
  <c r="AA23" i="1"/>
  <c r="U18" i="1"/>
  <c r="U19" i="1" s="1"/>
  <c r="AM23" i="1"/>
  <c r="K18" i="1"/>
  <c r="K19" i="1" s="1"/>
  <c r="AO23" i="1"/>
  <c r="Y18" i="1"/>
  <c r="Y19" i="1" s="1"/>
  <c r="Y23" i="1"/>
  <c r="BC18" i="1"/>
  <c r="BC19" i="1" s="1"/>
  <c r="BC23" i="1"/>
  <c r="S18" i="1"/>
  <c r="S19" i="1" s="1"/>
  <c r="BL22" i="1"/>
  <c r="BL23" i="1" s="1"/>
  <c r="J11" i="1"/>
  <c r="I12" i="1"/>
  <c r="BH18" i="1"/>
  <c r="BH19" i="1" s="1"/>
  <c r="E16" i="1"/>
  <c r="AO24" i="1" l="1"/>
  <c r="AI24" i="1"/>
  <c r="D96" i="2"/>
  <c r="D225" i="2" s="1"/>
  <c r="S24" i="1"/>
  <c r="AT24" i="1"/>
  <c r="G24" i="1"/>
  <c r="AC24" i="1"/>
  <c r="X24" i="1"/>
  <c r="AF24" i="1"/>
  <c r="BG24" i="1"/>
  <c r="J24" i="1"/>
  <c r="AD24" i="1"/>
  <c r="O24" i="1"/>
  <c r="Q24" i="1"/>
  <c r="AP24" i="1"/>
  <c r="AE24" i="1"/>
  <c r="BA24" i="1"/>
  <c r="BE24" i="1"/>
  <c r="AY24" i="1"/>
  <c r="BB24" i="1"/>
  <c r="AJ24" i="1"/>
  <c r="AK24" i="1"/>
  <c r="AZ24" i="1"/>
  <c r="M24" i="1"/>
  <c r="V24" i="1"/>
  <c r="AS24" i="1"/>
  <c r="W24" i="1"/>
  <c r="AA24" i="1"/>
  <c r="BH24" i="1"/>
  <c r="H24" i="1"/>
  <c r="N24" i="1"/>
  <c r="BJ24" i="1"/>
  <c r="BI24" i="1"/>
  <c r="AL24" i="1"/>
  <c r="L24" i="1"/>
  <c r="R24" i="1"/>
  <c r="AG24" i="1"/>
  <c r="AR24" i="1"/>
  <c r="BL24" i="1"/>
  <c r="AM24" i="1"/>
  <c r="F24" i="1"/>
  <c r="C16" i="1"/>
  <c r="K24" i="1"/>
  <c r="AU24" i="1"/>
  <c r="I24" i="1"/>
  <c r="BK24" i="1"/>
  <c r="Y24" i="1"/>
  <c r="AH24" i="1"/>
  <c r="AQ24" i="1"/>
  <c r="U24" i="1"/>
  <c r="BF24" i="1"/>
  <c r="BC24" i="1"/>
  <c r="E17" i="1"/>
  <c r="C17" i="1" s="1"/>
  <c r="J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C18" i="1" l="1"/>
  <c r="C20" i="1" s="1"/>
  <c r="C22" i="1"/>
  <c r="E18" i="1"/>
  <c r="E19" i="1" s="1"/>
  <c r="K12" i="1"/>
  <c r="C19" i="1" l="1"/>
  <c r="L12" i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W12" i="1" l="1"/>
  <c r="X12" i="1" l="1"/>
  <c r="Y12" i="1" l="1"/>
  <c r="Z12" i="1" l="1"/>
  <c r="AA11" i="1"/>
  <c r="AB11" i="1" l="1"/>
  <c r="AA12" i="1"/>
  <c r="AC11" i="1" l="1"/>
  <c r="AB12" i="1"/>
  <c r="AD11" i="1" l="1"/>
  <c r="AC12" i="1"/>
  <c r="AD12" i="1" l="1"/>
  <c r="AE11" i="1"/>
  <c r="AF11" i="1" l="1"/>
  <c r="AE12" i="1"/>
  <c r="AG11" i="1" l="1"/>
  <c r="AF12" i="1"/>
  <c r="AH11" i="1" l="1"/>
  <c r="AG12" i="1"/>
  <c r="AI11" i="1" l="1"/>
  <c r="AH12" i="1"/>
  <c r="AI12" i="1" l="1"/>
  <c r="AJ11" i="1"/>
  <c r="AK11" i="1" l="1"/>
  <c r="AJ12" i="1"/>
  <c r="AL11" i="1" l="1"/>
  <c r="AK12" i="1"/>
  <c r="AL12" i="1" l="1"/>
  <c r="AM11" i="1"/>
  <c r="AM12" i="1" l="1"/>
  <c r="AN11" i="1"/>
  <c r="AO11" i="1" l="1"/>
  <c r="AN12" i="1"/>
  <c r="AO12" i="1" l="1"/>
  <c r="AP11" i="1"/>
  <c r="AP12" i="1" l="1"/>
  <c r="AQ11" i="1"/>
  <c r="AR11" i="1" l="1"/>
  <c r="AQ12" i="1"/>
  <c r="AS11" i="1" l="1"/>
  <c r="AR12" i="1"/>
  <c r="AS12" i="1" l="1"/>
  <c r="AT11" i="1"/>
  <c r="AT12" i="1" l="1"/>
  <c r="AU11" i="1"/>
  <c r="AU12" i="1" l="1"/>
  <c r="AV11" i="1"/>
  <c r="AW11" i="1" l="1"/>
  <c r="AV12" i="1"/>
  <c r="AX11" i="1" l="1"/>
  <c r="AW12" i="1"/>
  <c r="AY11" i="1" l="1"/>
  <c r="AX12" i="1"/>
  <c r="AY12" i="1" l="1"/>
  <c r="AZ11" i="1"/>
  <c r="AZ12" i="1" l="1"/>
  <c r="BA11" i="1"/>
  <c r="BB11" i="1" l="1"/>
  <c r="BA12" i="1"/>
  <c r="BB12" i="1" l="1"/>
  <c r="BC11" i="1"/>
  <c r="BC12" i="1" l="1"/>
  <c r="BD11" i="1"/>
  <c r="BD12" i="1" l="1"/>
  <c r="BE11" i="1"/>
  <c r="BF11" i="1" l="1"/>
  <c r="BE12" i="1"/>
  <c r="BF12" i="1" l="1"/>
  <c r="BG11" i="1"/>
  <c r="BG12" i="1" l="1"/>
  <c r="BH11" i="1"/>
  <c r="BI11" i="1" l="1"/>
  <c r="BH12" i="1"/>
  <c r="BJ11" i="1" l="1"/>
  <c r="BI12" i="1"/>
  <c r="BK11" i="1" l="1"/>
  <c r="BJ12" i="1"/>
  <c r="BL11" i="1" l="1"/>
  <c r="BL12" i="1" s="1"/>
  <c r="BK12" i="1"/>
  <c r="D52" i="3"/>
  <c r="D56" i="3"/>
  <c r="D57" i="3" s="1"/>
  <c r="F56" i="3"/>
  <c r="F57" i="3"/>
  <c r="E21" i="1" s="1"/>
  <c r="E23" i="1" l="1"/>
  <c r="E24" i="1" s="1"/>
  <c r="E25" i="1" s="1"/>
  <c r="C21" i="1"/>
  <c r="C23" i="1" s="1"/>
  <c r="C24" i="1" s="1"/>
  <c r="C26" i="1" s="1"/>
  <c r="C27" i="1" l="1"/>
  <c r="C29" i="1"/>
  <c r="E28" i="1"/>
  <c r="F63" i="3" s="1"/>
  <c r="F64" i="3" s="1"/>
  <c r="E26" i="1"/>
  <c r="F25" i="1"/>
  <c r="F28" i="1" l="1"/>
  <c r="G63" i="3" s="1"/>
  <c r="G64" i="3" s="1"/>
  <c r="F26" i="1"/>
  <c r="G25" i="1"/>
  <c r="H25" i="1" l="1"/>
  <c r="G26" i="1"/>
  <c r="G28" i="1"/>
  <c r="H63" i="3" s="1"/>
  <c r="H64" i="3" s="1"/>
  <c r="H26" i="1" l="1"/>
  <c r="I25" i="1"/>
  <c r="H28" i="1"/>
  <c r="I63" i="3" s="1"/>
  <c r="I64" i="3" s="1"/>
  <c r="I28" i="1" l="1"/>
  <c r="J63" i="3" s="1"/>
  <c r="J64" i="3" s="1"/>
  <c r="I26" i="1"/>
  <c r="J25" i="1"/>
  <c r="J26" i="1" l="1"/>
  <c r="J28" i="1"/>
  <c r="K63" i="3" s="1"/>
  <c r="K64" i="3" s="1"/>
  <c r="K25" i="1"/>
  <c r="K28" i="1" l="1"/>
  <c r="L63" i="3" s="1"/>
  <c r="L64" i="3" s="1"/>
  <c r="L25" i="1"/>
  <c r="K26" i="1"/>
  <c r="L26" i="1" l="1"/>
  <c r="L28" i="1"/>
  <c r="M63" i="3" s="1"/>
  <c r="M64" i="3" s="1"/>
  <c r="M25" i="1"/>
  <c r="M28" i="1" l="1"/>
  <c r="N63" i="3" s="1"/>
  <c r="N64" i="3" s="1"/>
  <c r="N25" i="1"/>
  <c r="M26" i="1"/>
  <c r="N28" i="1" l="1"/>
  <c r="O63" i="3" s="1"/>
  <c r="O64" i="3" s="1"/>
  <c r="O25" i="1"/>
  <c r="N26" i="1"/>
  <c r="P25" i="1" l="1"/>
  <c r="O26" i="1"/>
  <c r="O28" i="1"/>
  <c r="P63" i="3" s="1"/>
  <c r="P64" i="3" s="1"/>
  <c r="P26" i="1" l="1"/>
  <c r="P28" i="1"/>
  <c r="Q63" i="3" s="1"/>
  <c r="Q64" i="3" s="1"/>
  <c r="Q25" i="1"/>
  <c r="R25" i="1" l="1"/>
  <c r="Q28" i="1"/>
  <c r="R63" i="3" s="1"/>
  <c r="R64" i="3" s="1"/>
  <c r="Q26" i="1"/>
  <c r="R28" i="1" l="1"/>
  <c r="S63" i="3" s="1"/>
  <c r="S64" i="3" s="1"/>
  <c r="R26" i="1"/>
  <c r="S25" i="1"/>
  <c r="S26" i="1" l="1"/>
  <c r="T25" i="1"/>
  <c r="S28" i="1"/>
  <c r="T63" i="3" s="1"/>
  <c r="T64" i="3" s="1"/>
  <c r="T28" i="1" l="1"/>
  <c r="U63" i="3" s="1"/>
  <c r="U64" i="3" s="1"/>
  <c r="T26" i="1"/>
  <c r="U25" i="1"/>
  <c r="U28" i="1" l="1"/>
  <c r="V63" i="3" s="1"/>
  <c r="V64" i="3" s="1"/>
  <c r="U26" i="1"/>
  <c r="V25" i="1"/>
  <c r="V26" i="1" l="1"/>
  <c r="W25" i="1"/>
  <c r="V28" i="1"/>
  <c r="W63" i="3" s="1"/>
  <c r="W64" i="3" s="1"/>
  <c r="X25" i="1" l="1"/>
  <c r="W28" i="1"/>
  <c r="X63" i="3" s="1"/>
  <c r="X64" i="3" s="1"/>
  <c r="W26" i="1"/>
  <c r="Y25" i="1" l="1"/>
  <c r="X26" i="1"/>
  <c r="X28" i="1"/>
  <c r="Y63" i="3" s="1"/>
  <c r="Y64" i="3" s="1"/>
  <c r="Y28" i="1" l="1"/>
  <c r="Z63" i="3" s="1"/>
  <c r="Z64" i="3" s="1"/>
  <c r="Z25" i="1"/>
  <c r="Y26" i="1"/>
  <c r="Z26" i="1" l="1"/>
  <c r="Z28" i="1"/>
  <c r="AA63" i="3" s="1"/>
  <c r="AA64" i="3" s="1"/>
  <c r="AA25" i="1"/>
  <c r="AA26" i="1" l="1"/>
  <c r="AB25" i="1"/>
  <c r="AA28" i="1"/>
  <c r="AB63" i="3" s="1"/>
  <c r="AB64" i="3" s="1"/>
  <c r="AB26" i="1" l="1"/>
  <c r="AB28" i="1"/>
  <c r="AC63" i="3" s="1"/>
  <c r="AC64" i="3" s="1"/>
  <c r="AC25" i="1"/>
  <c r="AC26" i="1" l="1"/>
  <c r="AD25" i="1"/>
  <c r="AC28" i="1"/>
  <c r="AD63" i="3" s="1"/>
  <c r="AD64" i="3" s="1"/>
  <c r="AE25" i="1" l="1"/>
  <c r="AD26" i="1"/>
  <c r="AD28" i="1"/>
  <c r="AE63" i="3" s="1"/>
  <c r="AE64" i="3" s="1"/>
  <c r="AE28" i="1" l="1"/>
  <c r="AF63" i="3" s="1"/>
  <c r="AF64" i="3" s="1"/>
  <c r="AE26" i="1"/>
  <c r="AF25" i="1"/>
  <c r="AF28" i="1" l="1"/>
  <c r="AG63" i="3" s="1"/>
  <c r="AG64" i="3" s="1"/>
  <c r="AF26" i="1"/>
  <c r="AG25" i="1"/>
  <c r="AG26" i="1" l="1"/>
  <c r="AH25" i="1"/>
  <c r="AG28" i="1"/>
  <c r="AH63" i="3" s="1"/>
  <c r="AH64" i="3" s="1"/>
  <c r="AH28" i="1" l="1"/>
  <c r="AI63" i="3" s="1"/>
  <c r="AI64" i="3" s="1"/>
  <c r="AI25" i="1"/>
  <c r="AH26" i="1"/>
  <c r="AI26" i="1" l="1"/>
  <c r="AI28" i="1"/>
  <c r="AJ63" i="3" s="1"/>
  <c r="AJ64" i="3" s="1"/>
  <c r="AJ25" i="1"/>
  <c r="AJ28" i="1" l="1"/>
  <c r="AK63" i="3" s="1"/>
  <c r="AK64" i="3" s="1"/>
  <c r="AK25" i="1"/>
  <c r="AJ26" i="1"/>
  <c r="AK28" i="1" l="1"/>
  <c r="AL63" i="3" s="1"/>
  <c r="AL64" i="3" s="1"/>
  <c r="AK26" i="1"/>
  <c r="AL25" i="1"/>
  <c r="AM25" i="1" l="1"/>
  <c r="AL26" i="1"/>
  <c r="AL28" i="1"/>
  <c r="AM63" i="3" s="1"/>
  <c r="AM64" i="3" s="1"/>
  <c r="AM26" i="1" l="1"/>
  <c r="AM28" i="1"/>
  <c r="AN63" i="3" s="1"/>
  <c r="AN64" i="3" s="1"/>
  <c r="AN25" i="1"/>
  <c r="AN26" i="1" l="1"/>
  <c r="AN28" i="1"/>
  <c r="AO63" i="3" s="1"/>
  <c r="AO64" i="3" s="1"/>
  <c r="AO25" i="1"/>
  <c r="AO26" i="1" l="1"/>
  <c r="AP25" i="1"/>
  <c r="AO28" i="1"/>
  <c r="AP63" i="3" s="1"/>
  <c r="AP64" i="3" s="1"/>
  <c r="AP26" i="1" l="1"/>
  <c r="AP28" i="1"/>
  <c r="AQ63" i="3" s="1"/>
  <c r="AQ64" i="3" s="1"/>
  <c r="AQ25" i="1"/>
  <c r="AQ28" i="1" l="1"/>
  <c r="AR63" i="3" s="1"/>
  <c r="AR64" i="3" s="1"/>
  <c r="AQ26" i="1"/>
  <c r="AR25" i="1"/>
  <c r="AS25" i="1" l="1"/>
  <c r="AR26" i="1"/>
  <c r="AR28" i="1"/>
  <c r="AS63" i="3" s="1"/>
  <c r="AS64" i="3" s="1"/>
  <c r="AS28" i="1" l="1"/>
  <c r="AT63" i="3" s="1"/>
  <c r="AT64" i="3" s="1"/>
  <c r="AT25" i="1"/>
  <c r="AS26" i="1"/>
  <c r="AU25" i="1" l="1"/>
  <c r="AT28" i="1"/>
  <c r="AU63" i="3" s="1"/>
  <c r="AU64" i="3" s="1"/>
  <c r="AT26" i="1"/>
  <c r="AU26" i="1" l="1"/>
  <c r="AV25" i="1"/>
  <c r="AU28" i="1"/>
  <c r="AV63" i="3" s="1"/>
  <c r="AV64" i="3" s="1"/>
  <c r="AV26" i="1" l="1"/>
  <c r="AV28" i="1"/>
  <c r="AW63" i="3" s="1"/>
  <c r="AW64" i="3" s="1"/>
  <c r="AW25" i="1"/>
  <c r="AW26" i="1" l="1"/>
  <c r="AX25" i="1"/>
  <c r="AW28" i="1"/>
  <c r="AX63" i="3" s="1"/>
  <c r="AX64" i="3" s="1"/>
  <c r="AY25" i="1" l="1"/>
  <c r="AX26" i="1"/>
  <c r="AX28" i="1"/>
  <c r="AY63" i="3" s="1"/>
  <c r="AY64" i="3" s="1"/>
  <c r="AY26" i="1" l="1"/>
  <c r="AZ25" i="1"/>
  <c r="AY28" i="1"/>
  <c r="AZ63" i="3" s="1"/>
  <c r="AZ64" i="3" s="1"/>
  <c r="AZ26" i="1" l="1"/>
  <c r="BA25" i="1"/>
  <c r="AZ28" i="1"/>
  <c r="BA63" i="3" s="1"/>
  <c r="BA64" i="3" s="1"/>
  <c r="BA28" i="1" l="1"/>
  <c r="BB63" i="3" s="1"/>
  <c r="BB64" i="3" s="1"/>
  <c r="BA26" i="1"/>
  <c r="BB25" i="1"/>
  <c r="BC25" i="1" l="1"/>
  <c r="BB26" i="1"/>
  <c r="BB28" i="1"/>
  <c r="BC63" i="3" s="1"/>
  <c r="BC64" i="3" s="1"/>
  <c r="BD25" i="1" l="1"/>
  <c r="BC26" i="1"/>
  <c r="BC28" i="1"/>
  <c r="BD63" i="3" s="1"/>
  <c r="BD64" i="3" s="1"/>
  <c r="BE25" i="1" l="1"/>
  <c r="BD26" i="1"/>
  <c r="BD28" i="1"/>
  <c r="BE63" i="3" s="1"/>
  <c r="BE64" i="3" s="1"/>
  <c r="BF25" i="1" l="1"/>
  <c r="BE26" i="1"/>
  <c r="BE28" i="1"/>
  <c r="BF63" i="3" s="1"/>
  <c r="BF64" i="3" s="1"/>
  <c r="BF26" i="1" l="1"/>
  <c r="BG25" i="1"/>
  <c r="BF28" i="1"/>
  <c r="BG63" i="3" s="1"/>
  <c r="BG64" i="3" s="1"/>
  <c r="BH25" i="1" l="1"/>
  <c r="BG26" i="1"/>
  <c r="BG28" i="1"/>
  <c r="BH63" i="3" s="1"/>
  <c r="BH64" i="3" s="1"/>
  <c r="BH28" i="1" l="1"/>
  <c r="BI63" i="3" s="1"/>
  <c r="BI64" i="3" s="1"/>
  <c r="BH26" i="1"/>
  <c r="BI25" i="1"/>
  <c r="BI26" i="1" l="1"/>
  <c r="BI28" i="1"/>
  <c r="BJ63" i="3" s="1"/>
  <c r="BJ64" i="3" s="1"/>
  <c r="BJ25" i="1"/>
  <c r="BK25" i="1" l="1"/>
  <c r="BJ28" i="1"/>
  <c r="BK63" i="3" s="1"/>
  <c r="BK64" i="3" s="1"/>
  <c r="BJ26" i="1"/>
  <c r="BK26" i="1" l="1"/>
  <c r="BK28" i="1"/>
  <c r="BL63" i="3" s="1"/>
  <c r="BL64" i="3" s="1"/>
  <c r="BL25" i="1"/>
  <c r="BL26" i="1" l="1"/>
  <c r="BL28" i="1"/>
  <c r="BM63" i="3" s="1"/>
  <c r="BM64" i="3" s="1"/>
  <c r="D61" i="3" s="1"/>
</calcChain>
</file>

<file path=xl/sharedStrings.xml><?xml version="1.0" encoding="utf-8"?>
<sst xmlns="http://schemas.openxmlformats.org/spreadsheetml/2006/main" count="1325" uniqueCount="255">
  <si>
    <t>PLEASE INSERT DATE</t>
  </si>
  <si>
    <t xml:space="preserve">PLEASE DO NOT CHANGE </t>
  </si>
  <si>
    <t>INPUT CELLS</t>
  </si>
  <si>
    <t>PRE-DEFINED INPUT CELLS (CHANGE ONLY IF DEEMED NECESSARY)</t>
  </si>
  <si>
    <t>LEGEND:</t>
  </si>
  <si>
    <t>TOTAL</t>
  </si>
  <si>
    <t>Project Director</t>
  </si>
  <si>
    <t>Project Manager</t>
  </si>
  <si>
    <t>Invoicing</t>
  </si>
  <si>
    <t>Cash</t>
  </si>
  <si>
    <t>Debt</t>
  </si>
  <si>
    <t>Total Cost</t>
  </si>
  <si>
    <t>Profit / Loss</t>
  </si>
  <si>
    <t>% on income</t>
  </si>
  <si>
    <t>Standing Data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</si>
  <si>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</si>
  <si>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</si>
  <si>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</si>
  <si>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</si>
  <si>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</si>
  <si>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</si>
  <si>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</si>
  <si>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</si>
  <si>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</si>
  <si>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</si>
  <si>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</si>
  <si>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</si>
  <si>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</si>
  <si>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</si>
  <si>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</si>
  <si>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</si>
  <si>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</si>
  <si>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</si>
  <si>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</si>
  <si>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</si>
  <si>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</si>
  <si>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</si>
  <si>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</si>
  <si>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</si>
  <si>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</si>
  <si>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</si>
  <si>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</si>
  <si>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</si>
  <si>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</si>
  <si>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</si>
  <si>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</si>
  <si>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</si>
  <si>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</si>
  <si>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</si>
  <si>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</si>
  <si>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</si>
  <si>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</si>
  <si>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</si>
  <si>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</si>
  <si>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</si>
  <si>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</si>
  <si>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</si>
  <si>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</si>
  <si>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</si>
  <si>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</si>
  <si>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</si>
  <si>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</si>
  <si>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</si>
  <si>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</si>
  <si>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</si>
  <si>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</si>
  <si>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</si>
  <si>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</si>
  <si>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</si>
  <si>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</si>
  <si>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</si>
  <si>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</si>
  <si>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</si>
  <si>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</si>
  <si>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</si>
  <si>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Agency</t>
  </si>
  <si>
    <t>Health &amp; Safety</t>
  </si>
  <si>
    <t>Courses &amp; Conferences</t>
  </si>
  <si>
    <t>Project Office Costs</t>
  </si>
  <si>
    <t>Printing &amp; Stationary</t>
  </si>
  <si>
    <t>Telephone &amp; Fax</t>
  </si>
  <si>
    <t>Courier</t>
  </si>
  <si>
    <t>Photographic costs</t>
  </si>
  <si>
    <t>Books &amp; Publications</t>
  </si>
  <si>
    <t>Bonds &amp; Insurances</t>
  </si>
  <si>
    <t>Local Taxes</t>
  </si>
  <si>
    <t>Translation</t>
  </si>
  <si>
    <t>Submission</t>
  </si>
  <si>
    <t>Hotel</t>
  </si>
  <si>
    <t>Staff Accommodation</t>
  </si>
  <si>
    <t>Legal &amp; Professional</t>
  </si>
  <si>
    <t>Travel</t>
  </si>
  <si>
    <t>Meals &amp; Subsistence</t>
  </si>
  <si>
    <t>Petrol &amp; Mileage</t>
  </si>
  <si>
    <t>Client Entertainment</t>
  </si>
  <si>
    <t>Other</t>
  </si>
  <si>
    <t>Comments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</si>
  <si>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</si>
  <si>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</si>
  <si>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</si>
  <si>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</si>
  <si>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</si>
  <si>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</si>
  <si>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</si>
  <si>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</si>
  <si>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</si>
  <si>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DAYS OF OFFICE BASED STAFF</t>
  </si>
  <si>
    <t>No.</t>
  </si>
  <si>
    <t>Subtotal: IS</t>
  </si>
  <si>
    <t>Individual Subconsultant 8</t>
  </si>
  <si>
    <t>Individual Subconsultant 9</t>
  </si>
  <si>
    <t>Individual Subconsultant 10</t>
  </si>
  <si>
    <t>Company Subconsultant 1</t>
  </si>
  <si>
    <t>Company Subconsultant 2</t>
  </si>
  <si>
    <t>Company Subconsultant 3</t>
  </si>
  <si>
    <t>Subtotal: CS</t>
  </si>
  <si>
    <t>Computer &amp; Equipment Charges</t>
  </si>
  <si>
    <t>One-time expenses</t>
  </si>
  <si>
    <t>Periodical expenses</t>
  </si>
  <si>
    <t>Subtotal OTEx</t>
  </si>
  <si>
    <t>TOTAL expenses</t>
  </si>
  <si>
    <t>Individual
Subconsultant exp.</t>
  </si>
  <si>
    <t>Company Subconsultant 4</t>
  </si>
  <si>
    <t>Company Subconsultant 5</t>
  </si>
  <si>
    <t>Company
Subconsultant exp.</t>
  </si>
  <si>
    <t>Item</t>
  </si>
  <si>
    <t>Subtotal PEx</t>
  </si>
  <si>
    <t>Project/Job  name</t>
  </si>
  <si>
    <t>Project/Job number</t>
  </si>
  <si>
    <t>Modified by</t>
  </si>
  <si>
    <t>Total Expenses</t>
  </si>
  <si>
    <t>Modified Date</t>
  </si>
  <si>
    <t>Contingency *</t>
  </si>
  <si>
    <t>* Contingency - is calculated as a percentage of total costs decreasing from 10% by 1 per centage point each 6 months and can be overwritten.</t>
  </si>
  <si>
    <t>Please insert dates &gt;&gt;&gt;</t>
  </si>
  <si>
    <t>Forecast Cum Costs</t>
  </si>
  <si>
    <t>Forecast Cum Cashflow</t>
  </si>
  <si>
    <t>Project Name</t>
  </si>
  <si>
    <t>Project Number</t>
  </si>
  <si>
    <r>
      <t xml:space="preserve">Please input </t>
    </r>
    <r>
      <rPr>
        <b/>
        <u/>
        <sz val="16"/>
        <rFont val="Arial"/>
        <family val="2"/>
        <charset val="238"/>
      </rPr>
      <t>days</t>
    </r>
    <r>
      <rPr>
        <b/>
        <sz val="16"/>
        <rFont val="Arial"/>
        <family val="2"/>
        <charset val="238"/>
      </rPr>
      <t xml:space="preserve"> of staff according to staff grades and accounting centres</t>
    </r>
  </si>
  <si>
    <t>Project name</t>
  </si>
  <si>
    <t>Project number</t>
  </si>
  <si>
    <t>Sal cost</t>
  </si>
  <si>
    <t>Sal + OHD cost</t>
  </si>
  <si>
    <t>Dates as per front page</t>
  </si>
  <si>
    <t>Please insert expenses net of VAT</t>
  </si>
  <si>
    <t>CURRENCY</t>
  </si>
  <si>
    <t>DATE</t>
  </si>
  <si>
    <t>Currency</t>
  </si>
  <si>
    <t>Please feel free to use this sheet for your calculations!</t>
  </si>
  <si>
    <t>FORECAST</t>
  </si>
  <si>
    <t>Business Overhead</t>
  </si>
  <si>
    <t>Subtotal Staff OHD</t>
  </si>
  <si>
    <t>Salary Cost</t>
  </si>
  <si>
    <t>Staff Overhead Cost</t>
  </si>
  <si>
    <t>Cum Invoicing</t>
  </si>
  <si>
    <t>Cum Cash In</t>
  </si>
  <si>
    <t>Project Expenses</t>
  </si>
  <si>
    <t>Total Overhead</t>
  </si>
  <si>
    <t>Subtotal Business OHD</t>
  </si>
  <si>
    <t>Sutotal SAL+ OHD cost</t>
  </si>
  <si>
    <t>Cost of negative cashflow*</t>
  </si>
  <si>
    <t xml:space="preserve">Stopa procentowa </t>
  </si>
  <si>
    <t>* Cost of negative cashflow - sposób liczenia:</t>
  </si>
  <si>
    <t>Business overhead</t>
  </si>
  <si>
    <t>Subtotal Sal cost</t>
  </si>
  <si>
    <t>Salary Inflation %  - PLEASE CHECK &gt;&gt;&gt;&gt;&gt;</t>
  </si>
  <si>
    <t xml:space="preserve"> Total</t>
  </si>
  <si>
    <t>Individual Subconsultant 1</t>
  </si>
  <si>
    <t>Individual Subconsultant 2</t>
  </si>
  <si>
    <t>Individual Subconsultant 3</t>
  </si>
  <si>
    <t>Individual Subconsultant 4</t>
  </si>
  <si>
    <t>Individual Subconsultant 5</t>
  </si>
  <si>
    <t>Individual Subconsultant 6</t>
  </si>
  <si>
    <t>Individual Subconsultant 7</t>
  </si>
  <si>
    <t>Electrical</t>
  </si>
  <si>
    <t>Insert Grade 1</t>
  </si>
  <si>
    <t>Insert Grade 2</t>
  </si>
  <si>
    <t>Insert Grade 4</t>
  </si>
  <si>
    <t>Insert Grade 3</t>
  </si>
  <si>
    <t>Insert Grade 5</t>
  </si>
  <si>
    <t>Insert Grade 6</t>
  </si>
  <si>
    <t>Insert Grade 7</t>
  </si>
  <si>
    <t>Insert Grade 8</t>
  </si>
  <si>
    <t>Insert Grade 9</t>
  </si>
  <si>
    <t>Public Health</t>
  </si>
  <si>
    <t>Subtotal days</t>
  </si>
  <si>
    <t>CONSULTING</t>
  </si>
  <si>
    <t>Structural</t>
  </si>
  <si>
    <t>INSERT overhead</t>
  </si>
  <si>
    <t>Overhead %</t>
  </si>
  <si>
    <t>Sal + OHD Cost</t>
  </si>
  <si>
    <t>% Profit + Contingency</t>
  </si>
  <si>
    <t>Overhead</t>
  </si>
  <si>
    <t>Subtotal OHD</t>
  </si>
  <si>
    <r>
      <rPr>
        <sz val="12"/>
        <rFont val="Arial"/>
        <family val="2"/>
        <charset val="238"/>
      </rPr>
      <t xml:space="preserve">kwotę z komórki D61 należy </t>
    </r>
    <r>
      <rPr>
        <b/>
        <sz val="12"/>
        <rFont val="Arial"/>
        <family val="2"/>
        <charset val="238"/>
      </rPr>
      <t>przepisać</t>
    </r>
    <r>
      <rPr>
        <sz val="12"/>
        <rFont val="Arial"/>
        <family val="2"/>
        <charset val="238"/>
      </rPr>
      <t xml:space="preserve"> do F52</t>
    </r>
  </si>
  <si>
    <t>BUILDINGS</t>
  </si>
  <si>
    <t>Mechanical</t>
  </si>
  <si>
    <t>ADMINISTRATION</t>
  </si>
  <si>
    <t>OTHER</t>
  </si>
  <si>
    <t>INFRA TOTAL</t>
  </si>
  <si>
    <t>Roads</t>
  </si>
  <si>
    <t>Bridges</t>
  </si>
  <si>
    <t>Environment</t>
  </si>
  <si>
    <t>Water</t>
  </si>
  <si>
    <t>Geotechnics</t>
  </si>
  <si>
    <t>Project Management</t>
  </si>
  <si>
    <t>subtotal Mech.</t>
  </si>
  <si>
    <t>PLN</t>
  </si>
  <si>
    <t>LEED Astoria Warsaw</t>
  </si>
  <si>
    <t>240849-00</t>
  </si>
  <si>
    <t>Łukasz Rakowski</t>
  </si>
  <si>
    <t>Jarosław Witek</t>
  </si>
  <si>
    <t>JWI</t>
  </si>
  <si>
    <t>wstępny model</t>
  </si>
  <si>
    <t>OK</t>
  </si>
  <si>
    <t>ostateczny model</t>
  </si>
  <si>
    <t>przegląd projektu</t>
  </si>
  <si>
    <t>1/2 OK</t>
  </si>
  <si>
    <t>MV Plan</t>
  </si>
  <si>
    <t>lip-15, sie-15</t>
  </si>
  <si>
    <t>ESC Plan</t>
  </si>
  <si>
    <t>CxA</t>
  </si>
  <si>
    <t>poniżej</t>
  </si>
  <si>
    <t>Step 3</t>
  </si>
  <si>
    <t>OPR vs BOD</t>
  </si>
  <si>
    <t>Step 4</t>
  </si>
  <si>
    <t>Cx Plan</t>
  </si>
  <si>
    <t>Step 5</t>
  </si>
  <si>
    <t>Cx reqms in constr. docs</t>
  </si>
  <si>
    <t>Step 6</t>
  </si>
  <si>
    <t>Design review</t>
  </si>
  <si>
    <t>Step 7</t>
  </si>
  <si>
    <t>wrze-15, paź-15</t>
  </si>
  <si>
    <t>Review Contractors sumittals</t>
  </si>
  <si>
    <t>Step 8</t>
  </si>
  <si>
    <t>Inspection</t>
  </si>
  <si>
    <t>Step 10</t>
  </si>
  <si>
    <t xml:space="preserve">Verify training reqms </t>
  </si>
  <si>
    <t>Step 11</t>
  </si>
  <si>
    <t>Cx Report</t>
  </si>
  <si>
    <t>Step 12</t>
  </si>
  <si>
    <t>Inspection after 10 m.</t>
  </si>
  <si>
    <t>?</t>
  </si>
  <si>
    <t>06.2015</t>
  </si>
  <si>
    <t>01.2016</t>
  </si>
  <si>
    <t>02.2016</t>
  </si>
  <si>
    <t>27-02-2016</t>
  </si>
  <si>
    <t>04.2016</t>
  </si>
  <si>
    <t>06.2016</t>
  </si>
  <si>
    <t>04.2017</t>
  </si>
  <si>
    <t>08.2016</t>
  </si>
  <si>
    <t>MMI</t>
  </si>
  <si>
    <t>PBA</t>
  </si>
  <si>
    <t>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</si>
</sst>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z_ł_-;\-* #,##0\ _z_ł_-;_-* &quot;-&quot;\ _z_ł_-;_-@_-"/>
    <numFmt numFmtId="43" formatCode="_-* #,##0.00\ _z_ł_-;\-* #,##0.00\ _z_ł_-;_-* &quot;-&quot;??\ _z_ł_-;_-@_-"/>
    <numFmt numFmtId="164" formatCode="_-* #,##0.00_-;\-* #,##0.00_-;_-* &quot;-&quot;??_-;_-@_-"/>
    <numFmt numFmtId="165" formatCode="#,##0.00_ ;[Red]\-#,##0.00\ "/>
    <numFmt numFmtId="166" formatCode="#,##0_ ;[Red]\-#,##0\ "/>
    <numFmt numFmtId="167" formatCode="[$-809]dd\ mmmm\ yyyy;@"/>
    <numFmt numFmtId="168" formatCode="#,##0.00\ &quot;zł&quot;"/>
    <numFmt numFmtId="169" formatCode="0.0%"/>
  </numFmts>
  <fonts count="31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57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6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color indexed="57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9"/>
      <name val="Arial"/>
      <family val="2"/>
      <charset val="238"/>
    </font>
    <font>
      <b/>
      <sz val="8"/>
      <color theme="2" tint="-0.499984740745262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0"/>
      <color rgb="FFFF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  <xf numFmtId="164" fontId="0" fillId="0" borderId="0" xfId="0" applyNumberFormat="1" applyFill="1"/>
    <xf numFmtId="165" fontId="0" fillId="2" borderId="1" xfId="1" applyNumberFormat="1" applyFont="1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9" fillId="2" borderId="4" xfId="0" applyFont="1" applyFill="1" applyBorder="1"/>
    <xf numFmtId="0" fontId="6" fillId="0" borderId="0" xfId="0" applyFont="1"/>
    <xf numFmtId="0" fontId="7" fillId="0" borderId="0" xfId="0" applyFont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1" applyFont="1" applyFill="1"/>
    <xf numFmtId="0" fontId="0" fillId="0" borderId="1" xfId="0" applyBorder="1" applyAlignment="1">
      <alignment horizontal="center" vertical="center"/>
    </xf>
    <xf numFmtId="164" fontId="0" fillId="3" borderId="1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8" xfId="1" applyFont="1" applyFill="1" applyBorder="1"/>
    <xf numFmtId="164" fontId="0" fillId="3" borderId="9" xfId="1" applyFont="1" applyFill="1" applyBorder="1"/>
    <xf numFmtId="164" fontId="0" fillId="3" borderId="10" xfId="1" applyFont="1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2" xfId="1" applyFont="1" applyFill="1" applyBorder="1"/>
    <xf numFmtId="0" fontId="11" fillId="0" borderId="0" xfId="0" applyFont="1"/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9" fillId="0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5" fillId="0" borderId="1" xfId="0" applyNumberFormat="1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13" xfId="0" applyFont="1" applyBorder="1"/>
    <xf numFmtId="0" fontId="3" fillId="0" borderId="14" xfId="0" applyFont="1" applyBorder="1"/>
    <xf numFmtId="165" fontId="15" fillId="0" borderId="10" xfId="0" applyNumberFormat="1" applyFont="1" applyBorder="1"/>
    <xf numFmtId="165" fontId="0" fillId="2" borderId="13" xfId="1" applyNumberFormat="1" applyFont="1" applyFill="1" applyBorder="1"/>
    <xf numFmtId="165" fontId="0" fillId="0" borderId="10" xfId="2" applyNumberFormat="1" applyFont="1" applyBorder="1"/>
    <xf numFmtId="165" fontId="0" fillId="0" borderId="10" xfId="0" applyNumberFormat="1" applyBorder="1"/>
    <xf numFmtId="0" fontId="14" fillId="0" borderId="0" xfId="0" applyFont="1" applyBorder="1"/>
    <xf numFmtId="0" fontId="16" fillId="5" borderId="0" xfId="0" applyFont="1" applyFill="1" applyBorder="1"/>
    <xf numFmtId="9" fontId="0" fillId="0" borderId="0" xfId="2" applyFont="1" applyBorder="1"/>
    <xf numFmtId="0" fontId="9" fillId="0" borderId="0" xfId="0" applyFont="1"/>
    <xf numFmtId="165" fontId="9" fillId="0" borderId="0" xfId="1" applyNumberFormat="1" applyFont="1" applyFill="1" applyBorder="1"/>
    <xf numFmtId="0" fontId="9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9" fillId="0" borderId="0" xfId="0" applyFont="1" applyFill="1" applyBorder="1"/>
    <xf numFmtId="0" fontId="0" fillId="3" borderId="1" xfId="0" applyFill="1" applyBorder="1" applyAlignment="1">
      <alignment horizontal="center"/>
    </xf>
    <xf numFmtId="41" fontId="0" fillId="0" borderId="0" xfId="0" applyNumberFormat="1" applyFill="1" applyBorder="1"/>
    <xf numFmtId="0" fontId="18" fillId="0" borderId="0" xfId="0" applyFont="1"/>
    <xf numFmtId="0" fontId="19" fillId="0" borderId="0" xfId="0" applyFont="1" applyFill="1" applyBorder="1"/>
    <xf numFmtId="0" fontId="18" fillId="0" borderId="0" xfId="0" applyFont="1" applyBorder="1"/>
    <xf numFmtId="164" fontId="0" fillId="0" borderId="0" xfId="0" applyNumberFormat="1"/>
    <xf numFmtId="0" fontId="0" fillId="0" borderId="5" xfId="0" applyBorder="1"/>
    <xf numFmtId="0" fontId="0" fillId="0" borderId="15" xfId="0" applyBorder="1"/>
    <xf numFmtId="0" fontId="0" fillId="3" borderId="16" xfId="0" applyFill="1" applyBorder="1" applyAlignment="1">
      <alignment horizontal="center"/>
    </xf>
    <xf numFmtId="0" fontId="0" fillId="2" borderId="1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0" fillId="3" borderId="5" xfId="0" applyFill="1" applyBorder="1"/>
    <xf numFmtId="0" fontId="0" fillId="0" borderId="19" xfId="0" applyBorder="1" applyAlignment="1"/>
    <xf numFmtId="17" fontId="0" fillId="2" borderId="1" xfId="0" applyNumberFormat="1" applyFill="1" applyBorder="1"/>
    <xf numFmtId="17" fontId="19" fillId="2" borderId="5" xfId="1" applyNumberFormat="1" applyFont="1" applyFill="1" applyBorder="1"/>
    <xf numFmtId="4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164" fontId="0" fillId="2" borderId="21" xfId="1" applyFont="1" applyFill="1" applyBorder="1"/>
    <xf numFmtId="164" fontId="0" fillId="2" borderId="22" xfId="1" applyFont="1" applyFill="1" applyBorder="1"/>
    <xf numFmtId="0" fontId="3" fillId="0" borderId="23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20" fillId="0" borderId="0" xfId="0" applyFont="1"/>
    <xf numFmtId="0" fontId="0" fillId="0" borderId="4" xfId="0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0" fontId="0" fillId="3" borderId="18" xfId="0" applyFill="1" applyBorder="1"/>
    <xf numFmtId="0" fontId="0" fillId="2" borderId="26" xfId="0" applyFill="1" applyBorder="1"/>
    <xf numFmtId="164" fontId="0" fillId="2" borderId="27" xfId="0" applyNumberFormat="1" applyFill="1" applyBorder="1"/>
    <xf numFmtId="0" fontId="0" fillId="0" borderId="20" xfId="0" applyFill="1" applyBorder="1"/>
    <xf numFmtId="164" fontId="0" fillId="2" borderId="11" xfId="1" applyFont="1" applyFill="1" applyBorder="1"/>
    <xf numFmtId="0" fontId="0" fillId="0" borderId="2" xfId="0" applyFill="1" applyBorder="1"/>
    <xf numFmtId="0" fontId="10" fillId="2" borderId="28" xfId="0" applyFont="1" applyFill="1" applyBorder="1"/>
    <xf numFmtId="164" fontId="10" fillId="2" borderId="29" xfId="0" applyNumberFormat="1" applyFont="1" applyFill="1" applyBorder="1"/>
    <xf numFmtId="0" fontId="0" fillId="0" borderId="30" xfId="0" applyFill="1" applyBorder="1"/>
    <xf numFmtId="0" fontId="3" fillId="0" borderId="23" xfId="0" applyFont="1" applyBorder="1"/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3" fillId="2" borderId="10" xfId="1" applyNumberFormat="1" applyFont="1" applyFill="1" applyBorder="1" applyAlignment="1">
      <alignment horizontal="right"/>
    </xf>
    <xf numFmtId="166" fontId="13" fillId="2" borderId="10" xfId="0" applyNumberFormat="1" applyFont="1" applyFill="1" applyBorder="1" applyAlignment="1">
      <alignment horizontal="left"/>
    </xf>
    <xf numFmtId="166" fontId="9" fillId="2" borderId="10" xfId="0" applyNumberFormat="1" applyFont="1" applyFill="1" applyBorder="1" applyAlignment="1">
      <alignment horizontal="right"/>
    </xf>
    <xf numFmtId="166" fontId="9" fillId="2" borderId="1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6" fontId="5" fillId="2" borderId="10" xfId="0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10" xfId="1" applyNumberFormat="1" applyFont="1" applyFill="1" applyBorder="1"/>
    <xf numFmtId="0" fontId="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165" fontId="0" fillId="2" borderId="5" xfId="1" applyNumberFormat="1" applyFont="1" applyFill="1" applyBorder="1"/>
    <xf numFmtId="165" fontId="0" fillId="4" borderId="5" xfId="1" applyNumberFormat="1" applyFont="1" applyFill="1" applyBorder="1"/>
    <xf numFmtId="0" fontId="3" fillId="0" borderId="31" xfId="0" applyFont="1" applyBorder="1"/>
    <xf numFmtId="0" fontId="12" fillId="0" borderId="31" xfId="0" applyFont="1" applyBorder="1"/>
    <xf numFmtId="0" fontId="3" fillId="0" borderId="31" xfId="0" applyFont="1" applyFill="1" applyBorder="1"/>
    <xf numFmtId="9" fontId="0" fillId="2" borderId="10" xfId="2" applyNumberFormat="1" applyFont="1" applyFill="1" applyBorder="1"/>
    <xf numFmtId="0" fontId="3" fillId="0" borderId="18" xfId="0" applyFont="1" applyBorder="1" applyAlignment="1">
      <alignment horizontal="center"/>
    </xf>
    <xf numFmtId="165" fontId="0" fillId="2" borderId="5" xfId="0" applyNumberFormat="1" applyFill="1" applyBorder="1"/>
    <xf numFmtId="165" fontId="15" fillId="0" borderId="5" xfId="0" applyNumberFormat="1" applyFont="1" applyBorder="1"/>
    <xf numFmtId="165" fontId="0" fillId="0" borderId="5" xfId="2" applyNumberFormat="1" applyFont="1" applyBorder="1"/>
    <xf numFmtId="165" fontId="5" fillId="2" borderId="5" xfId="1" applyNumberFormat="1" applyFont="1" applyFill="1" applyBorder="1"/>
    <xf numFmtId="165" fontId="0" fillId="0" borderId="5" xfId="0" applyNumberFormat="1" applyBorder="1"/>
    <xf numFmtId="165" fontId="0" fillId="2" borderId="20" xfId="1" applyNumberFormat="1" applyFont="1" applyFill="1" applyBorder="1"/>
    <xf numFmtId="0" fontId="3" fillId="0" borderId="24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65" fontId="3" fillId="3" borderId="25" xfId="1" applyNumberFormat="1" applyFont="1" applyFill="1" applyBorder="1"/>
    <xf numFmtId="165" fontId="9" fillId="3" borderId="25" xfId="1" applyNumberFormat="1" applyFont="1" applyFill="1" applyBorder="1"/>
    <xf numFmtId="165" fontId="0" fillId="2" borderId="25" xfId="0" applyNumberFormat="1" applyFill="1" applyBorder="1"/>
    <xf numFmtId="165" fontId="15" fillId="0" borderId="25" xfId="0" applyNumberFormat="1" applyFont="1" applyBorder="1"/>
    <xf numFmtId="165" fontId="0" fillId="3" borderId="25" xfId="1" applyNumberFormat="1" applyFont="1" applyFill="1" applyBorder="1"/>
    <xf numFmtId="165" fontId="0" fillId="0" borderId="32" xfId="1" applyNumberFormat="1" applyFont="1" applyFill="1" applyBorder="1"/>
    <xf numFmtId="165" fontId="5" fillId="2" borderId="25" xfId="1" applyNumberFormat="1" applyFont="1" applyFill="1" applyBorder="1"/>
    <xf numFmtId="9" fontId="0" fillId="2" borderId="25" xfId="2" applyNumberFormat="1" applyFont="1" applyFill="1" applyBorder="1"/>
    <xf numFmtId="165" fontId="0" fillId="2" borderId="27" xfId="1" applyNumberFormat="1" applyFont="1" applyFill="1" applyBorder="1"/>
    <xf numFmtId="0" fontId="3" fillId="0" borderId="33" xfId="0" applyFont="1" applyBorder="1"/>
    <xf numFmtId="166" fontId="3" fillId="0" borderId="22" xfId="0" applyNumberFormat="1" applyFont="1" applyFill="1" applyBorder="1" applyAlignment="1">
      <alignment horizontal="right"/>
    </xf>
    <xf numFmtId="165" fontId="9" fillId="3" borderId="1" xfId="1" applyNumberFormat="1" applyFont="1" applyFill="1" applyBorder="1"/>
    <xf numFmtId="165" fontId="9" fillId="3" borderId="10" xfId="1" applyNumberFormat="1" applyFont="1" applyFill="1" applyBorder="1"/>
    <xf numFmtId="10" fontId="3" fillId="2" borderId="12" xfId="2" applyNumberFormat="1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right"/>
    </xf>
    <xf numFmtId="0" fontId="9" fillId="6" borderId="0" xfId="0" applyFont="1" applyFill="1"/>
    <xf numFmtId="0" fontId="8" fillId="6" borderId="34" xfId="0" applyFont="1" applyFill="1" applyBorder="1"/>
    <xf numFmtId="9" fontId="22" fillId="7" borderId="1" xfId="2" applyFont="1" applyFill="1" applyBorder="1" applyAlignment="1">
      <alignment horizontal="center"/>
    </xf>
    <xf numFmtId="164" fontId="0" fillId="2" borderId="7" xfId="0" applyNumberFormat="1" applyFill="1" applyBorder="1"/>
    <xf numFmtId="165" fontId="9" fillId="2" borderId="10" xfId="1" applyNumberFormat="1" applyFont="1" applyFill="1" applyBorder="1" applyAlignment="1">
      <alignment horizontal="right"/>
    </xf>
    <xf numFmtId="165" fontId="9" fillId="2" borderId="10" xfId="0" applyNumberFormat="1" applyFont="1" applyFill="1" applyBorder="1" applyAlignment="1">
      <alignment horizontal="right"/>
    </xf>
    <xf numFmtId="0" fontId="16" fillId="8" borderId="0" xfId="0" applyFont="1" applyFill="1" applyBorder="1" applyAlignment="1">
      <alignment horizontal="left"/>
    </xf>
    <xf numFmtId="0" fontId="16" fillId="8" borderId="31" xfId="0" applyFont="1" applyFill="1" applyBorder="1"/>
    <xf numFmtId="166" fontId="16" fillId="8" borderId="10" xfId="0" applyNumberFormat="1" applyFont="1" applyFill="1" applyBorder="1" applyAlignment="1">
      <alignment horizontal="left"/>
    </xf>
    <xf numFmtId="165" fontId="16" fillId="8" borderId="25" xfId="0" applyNumberFormat="1" applyFont="1" applyFill="1" applyBorder="1"/>
    <xf numFmtId="165" fontId="16" fillId="8" borderId="5" xfId="0" applyNumberFormat="1" applyFont="1" applyFill="1" applyBorder="1"/>
    <xf numFmtId="165" fontId="16" fillId="8" borderId="1" xfId="0" applyNumberFormat="1" applyFont="1" applyFill="1" applyBorder="1"/>
    <xf numFmtId="165" fontId="16" fillId="8" borderId="10" xfId="0" applyNumberFormat="1" applyFont="1" applyFill="1" applyBorder="1"/>
    <xf numFmtId="0" fontId="16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13" xfId="0" applyFont="1" applyFill="1" applyBorder="1"/>
    <xf numFmtId="166" fontId="9" fillId="8" borderId="10" xfId="0" applyNumberFormat="1" applyFont="1" applyFill="1" applyBorder="1" applyAlignment="1">
      <alignment horizontal="right"/>
    </xf>
    <xf numFmtId="165" fontId="23" fillId="8" borderId="25" xfId="1" applyNumberFormat="1" applyFont="1" applyFill="1" applyBorder="1"/>
    <xf numFmtId="165" fontId="23" fillId="8" borderId="5" xfId="1" applyNumberFormat="1" applyFont="1" applyFill="1" applyBorder="1"/>
    <xf numFmtId="165" fontId="23" fillId="8" borderId="1" xfId="1" applyNumberFormat="1" applyFont="1" applyFill="1" applyBorder="1"/>
    <xf numFmtId="165" fontId="23" fillId="8" borderId="10" xfId="1" applyNumberFormat="1" applyFont="1" applyFill="1" applyBorder="1"/>
    <xf numFmtId="0" fontId="0" fillId="8" borderId="0" xfId="0" applyFill="1" applyBorder="1"/>
    <xf numFmtId="166" fontId="10" fillId="2" borderId="10" xfId="1" applyNumberFormat="1" applyFont="1" applyFill="1" applyBorder="1" applyAlignment="1">
      <alignment horizontal="right"/>
    </xf>
    <xf numFmtId="166" fontId="10" fillId="2" borderId="10" xfId="0" applyNumberFormat="1" applyFont="1" applyFill="1" applyBorder="1" applyAlignment="1">
      <alignment horizontal="right"/>
    </xf>
    <xf numFmtId="0" fontId="9" fillId="0" borderId="19" xfId="0" applyFont="1" applyBorder="1" applyAlignment="1"/>
    <xf numFmtId="0" fontId="9" fillId="0" borderId="35" xfId="0" applyFont="1" applyBorder="1"/>
    <xf numFmtId="0" fontId="0" fillId="9" borderId="19" xfId="0" applyFill="1" applyBorder="1" applyAlignment="1"/>
    <xf numFmtId="164" fontId="0" fillId="10" borderId="1" xfId="0" applyNumberFormat="1" applyFill="1" applyBorder="1"/>
    <xf numFmtId="9" fontId="0" fillId="11" borderId="4" xfId="0" applyNumberFormat="1" applyFill="1" applyBorder="1"/>
    <xf numFmtId="9" fontId="0" fillId="11" borderId="35" xfId="0" applyNumberFormat="1" applyFill="1" applyBorder="1"/>
    <xf numFmtId="9" fontId="0" fillId="12" borderId="35" xfId="0" applyNumberFormat="1" applyFill="1" applyBorder="1"/>
    <xf numFmtId="0" fontId="0" fillId="11" borderId="5" xfId="0" applyFill="1" applyBorder="1"/>
    <xf numFmtId="164" fontId="0" fillId="11" borderId="1" xfId="1" applyFont="1" applyFill="1" applyBorder="1"/>
    <xf numFmtId="0" fontId="0" fillId="11" borderId="1" xfId="0" applyFill="1" applyBorder="1"/>
    <xf numFmtId="9" fontId="0" fillId="11" borderId="0" xfId="0" applyNumberFormat="1" applyFill="1"/>
    <xf numFmtId="167" fontId="0" fillId="2" borderId="1" xfId="0" applyNumberFormat="1" applyFill="1" applyBorder="1" applyAlignment="1">
      <alignment horizontal="center"/>
    </xf>
    <xf numFmtId="165" fontId="1" fillId="3" borderId="1" xfId="1" applyNumberFormat="1" applyFont="1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" fontId="3" fillId="3" borderId="5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3" borderId="1" xfId="3" applyFont="1" applyFill="1" applyBorder="1"/>
    <xf numFmtId="164" fontId="0" fillId="3" borderId="8" xfId="3" applyFont="1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textRotation="90"/>
    </xf>
    <xf numFmtId="0" fontId="9" fillId="0" borderId="0" xfId="0" applyFont="1" applyBorder="1" applyAlignment="1"/>
    <xf numFmtId="164" fontId="0" fillId="10" borderId="0" xfId="0" applyNumberFormat="1" applyFill="1" applyBorder="1"/>
    <xf numFmtId="0" fontId="25" fillId="0" borderId="5" xfId="0" applyFont="1" applyBorder="1"/>
    <xf numFmtId="0" fontId="25" fillId="0" borderId="15" xfId="0" applyFont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/>
    <xf numFmtId="1" fontId="0" fillId="10" borderId="0" xfId="0" applyNumberFormat="1" applyFill="1"/>
    <xf numFmtId="0" fontId="0" fillId="10" borderId="0" xfId="0" applyFill="1"/>
    <xf numFmtId="0" fontId="27" fillId="0" borderId="0" xfId="0" applyFont="1"/>
    <xf numFmtId="0" fontId="3" fillId="0" borderId="42" xfId="0" applyFont="1" applyBorder="1"/>
    <xf numFmtId="10" fontId="3" fillId="10" borderId="42" xfId="2" applyNumberFormat="1" applyFont="1" applyFill="1" applyBorder="1" applyAlignment="1">
      <alignment horizontal="center"/>
    </xf>
    <xf numFmtId="0" fontId="1" fillId="0" borderId="5" xfId="0" applyFont="1" applyBorder="1"/>
    <xf numFmtId="0" fontId="28" fillId="0" borderId="0" xfId="0" applyFont="1"/>
    <xf numFmtId="168" fontId="28" fillId="0" borderId="0" xfId="0" applyNumberFormat="1" applyFont="1"/>
    <xf numFmtId="0" fontId="1" fillId="3" borderId="5" xfId="0" applyFont="1" applyFill="1" applyBorder="1"/>
    <xf numFmtId="0" fontId="29" fillId="11" borderId="1" xfId="0" applyFont="1" applyFill="1" applyBorder="1"/>
    <xf numFmtId="0" fontId="29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164" fontId="0" fillId="2" borderId="0" xfId="0" applyNumberFormat="1" applyFill="1" applyBorder="1"/>
    <xf numFmtId="0" fontId="6" fillId="9" borderId="0" xfId="0" applyFont="1" applyFill="1" applyBorder="1" applyAlignment="1">
      <alignment horizontal="center" vertical="center" textRotation="90"/>
    </xf>
    <xf numFmtId="0" fontId="9" fillId="9" borderId="0" xfId="0" applyFont="1" applyFill="1" applyBorder="1" applyAlignment="1"/>
    <xf numFmtId="164" fontId="0" fillId="9" borderId="0" xfId="0" applyNumberFormat="1" applyFill="1" applyBorder="1"/>
    <xf numFmtId="0" fontId="0" fillId="9" borderId="0" xfId="0" applyFill="1"/>
    <xf numFmtId="0" fontId="0" fillId="0" borderId="0" xfId="0" applyAlignment="1">
      <alignment horizontal="right"/>
    </xf>
    <xf numFmtId="17" fontId="1" fillId="0" borderId="0" xfId="0" quotePrefix="1" applyNumberFormat="1" applyFont="1" applyAlignment="1">
      <alignment horizontal="right"/>
    </xf>
    <xf numFmtId="17" fontId="1" fillId="0" borderId="0" xfId="0" quotePrefix="1" applyNumberFormat="1" applyFont="1"/>
    <xf numFmtId="0" fontId="1" fillId="0" borderId="0" xfId="0" applyFont="1"/>
    <xf numFmtId="0" fontId="0" fillId="0" borderId="43" xfId="0" applyBorder="1"/>
    <xf numFmtId="0" fontId="3" fillId="0" borderId="43" xfId="0" applyFont="1" applyBorder="1"/>
    <xf numFmtId="17" fontId="1" fillId="0" borderId="0" xfId="0" applyNumberFormat="1" applyFont="1"/>
    <xf numFmtId="17" fontId="0" fillId="0" borderId="0" xfId="0" applyNumberFormat="1"/>
    <xf numFmtId="16" fontId="1" fillId="0" borderId="0" xfId="0" quotePrefix="1" applyNumberFormat="1" applyFont="1" applyAlignment="1">
      <alignment horizontal="right"/>
    </xf>
    <xf numFmtId="17" fontId="0" fillId="0" borderId="43" xfId="0" applyNumberFormat="1" applyBorder="1"/>
    <xf numFmtId="0" fontId="30" fillId="3" borderId="1" xfId="0" applyFont="1" applyFill="1" applyBorder="1" applyAlignment="1">
      <alignment horizontal="center"/>
    </xf>
    <xf numFmtId="0" fontId="30" fillId="0" borderId="0" xfId="0" applyFont="1"/>
    <xf numFmtId="9" fontId="0" fillId="0" borderId="0" xfId="0" applyNumberFormat="1"/>
    <xf numFmtId="9" fontId="30" fillId="0" borderId="0" xfId="0" applyNumberFormat="1" applyFont="1"/>
    <xf numFmtId="169" fontId="0" fillId="0" borderId="0" xfId="0" applyNumberFormat="1"/>
    <xf numFmtId="9" fontId="1" fillId="0" borderId="0" xfId="0" applyNumberFormat="1" applyFont="1"/>
    <xf numFmtId="0" fontId="1" fillId="0" borderId="1" xfId="0" applyFont="1" applyBorder="1"/>
    <xf numFmtId="9" fontId="0" fillId="0" borderId="1" xfId="0" applyNumberFormat="1" applyBorder="1"/>
    <xf numFmtId="9" fontId="30" fillId="0" borderId="1" xfId="0" applyNumberFormat="1" applyFont="1" applyBorder="1"/>
    <xf numFmtId="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6" xfId="0" applyBorder="1"/>
    <xf numFmtId="9" fontId="30" fillId="0" borderId="11" xfId="0" applyNumberFormat="1" applyFont="1" applyBorder="1"/>
    <xf numFmtId="0" fontId="0" fillId="0" borderId="11" xfId="0" applyBorder="1"/>
    <xf numFmtId="0" fontId="1" fillId="0" borderId="11" xfId="0" applyFont="1" applyBorder="1"/>
    <xf numFmtId="9" fontId="0" fillId="0" borderId="11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41" fontId="0" fillId="2" borderId="4" xfId="0" applyNumberFormat="1" applyFill="1" applyBorder="1" applyAlignment="1">
      <alignment horizontal="center"/>
    </xf>
    <xf numFmtId="41" fontId="0" fillId="2" borderId="5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40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12" fillId="2" borderId="40" xfId="0" applyFont="1" applyFill="1" applyBorder="1" applyAlignment="1">
      <alignment horizontal="center" vertical="center" textRotation="45"/>
    </xf>
    <xf numFmtId="0" fontId="12" fillId="2" borderId="32" xfId="0" applyFont="1" applyFill="1" applyBorder="1" applyAlignment="1">
      <alignment horizontal="center" vertical="center" textRotation="45"/>
    </xf>
    <xf numFmtId="0" fontId="12" fillId="2" borderId="29" xfId="0" applyFont="1" applyFill="1" applyBorder="1" applyAlignment="1">
      <alignment horizontal="center" vertical="center" textRotation="45"/>
    </xf>
    <xf numFmtId="0" fontId="9" fillId="0" borderId="4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26" fillId="2" borderId="32" xfId="0" applyFont="1" applyFill="1" applyBorder="1" applyAlignment="1">
      <alignment horizontal="center" vertical="center" textRotation="45"/>
    </xf>
    <xf numFmtId="0" fontId="0" fillId="2" borderId="4" xfId="0" applyFill="1" applyBorder="1" applyAlignment="1"/>
    <xf numFmtId="0" fontId="0" fillId="0" borderId="5" xfId="0" applyBorder="1" applyAlignment="1"/>
    <xf numFmtId="0" fontId="1" fillId="0" borderId="31" xfId="0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 textRotation="45" wrapText="1"/>
    </xf>
    <xf numFmtId="0" fontId="1" fillId="0" borderId="32" xfId="0" applyFont="1" applyBorder="1" applyAlignment="1">
      <alignment horizontal="center" vertical="center" textRotation="45" wrapText="1"/>
    </xf>
    <xf numFmtId="0" fontId="1" fillId="0" borderId="29" xfId="0" applyFont="1" applyBorder="1" applyAlignment="1">
      <alignment horizontal="center" vertical="center" textRotation="45" wrapText="1"/>
    </xf>
    <xf numFmtId="0" fontId="6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Cashflow</a:t>
            </a:r>
          </a:p>
        </c:rich>
      </c:tx>
      <c:layout>
        <c:manualLayout>
          <c:xMode val="edge"/>
          <c:yMode val="edge"/>
          <c:x val="0.4126163391933818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434332989035E-2"/>
          <c:y val="0.12542372881355818"/>
          <c:w val="0.93691830403309262"/>
          <c:h val="0.805084745762707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Forecast!$E$28:$BL$28</c:f>
              <c:numCache>
                <c:formatCode>#\ ##0.00_ ;[Red]\-#\ ##0.00\ </c:formatCode>
                <c:ptCount val="60"/>
                <c:pt idx="0">
                  <c:v>-709329.39999999991</c:v>
                </c:pt>
                <c:pt idx="1">
                  <c:v>-1043489.7999999998</c:v>
                </c:pt>
                <c:pt idx="2">
                  <c:v>-1463982.5999999999</c:v>
                </c:pt>
                <c:pt idx="3">
                  <c:v>-1704558.5999999999</c:v>
                </c:pt>
                <c:pt idx="4">
                  <c:v>-1974685.7999999998</c:v>
                </c:pt>
                <c:pt idx="5">
                  <c:v>-2215261.7999999998</c:v>
                </c:pt>
                <c:pt idx="6">
                  <c:v>-2455837.7999999998</c:v>
                </c:pt>
                <c:pt idx="7">
                  <c:v>-2684013.7999999998</c:v>
                </c:pt>
                <c:pt idx="8">
                  <c:v>-2924589.8</c:v>
                </c:pt>
                <c:pt idx="9">
                  <c:v>-3124385.8</c:v>
                </c:pt>
                <c:pt idx="10">
                  <c:v>-3364961.8</c:v>
                </c:pt>
                <c:pt idx="11">
                  <c:v>-3590997.8</c:v>
                </c:pt>
                <c:pt idx="12">
                  <c:v>-3590997.8</c:v>
                </c:pt>
                <c:pt idx="13">
                  <c:v>-3594837.122</c:v>
                </c:pt>
                <c:pt idx="14">
                  <c:v>-3594837.122</c:v>
                </c:pt>
                <c:pt idx="15">
                  <c:v>-3613100.6140000001</c:v>
                </c:pt>
                <c:pt idx="16">
                  <c:v>-3613100.6140000001</c:v>
                </c:pt>
                <c:pt idx="17">
                  <c:v>-3613100.6140000001</c:v>
                </c:pt>
                <c:pt idx="18">
                  <c:v>-3613100.6140000001</c:v>
                </c:pt>
                <c:pt idx="19">
                  <c:v>-3613100.6140000001</c:v>
                </c:pt>
                <c:pt idx="20">
                  <c:v>-3613100.6140000001</c:v>
                </c:pt>
                <c:pt idx="21">
                  <c:v>-3610100.6140000001</c:v>
                </c:pt>
                <c:pt idx="22">
                  <c:v>-3610100.6140000001</c:v>
                </c:pt>
                <c:pt idx="23">
                  <c:v>-3610100.6140000001</c:v>
                </c:pt>
                <c:pt idx="24">
                  <c:v>-3610100.6140000001</c:v>
                </c:pt>
                <c:pt idx="25">
                  <c:v>-3619251.8960000002</c:v>
                </c:pt>
                <c:pt idx="26">
                  <c:v>-3619251.8960000002</c:v>
                </c:pt>
                <c:pt idx="27">
                  <c:v>-3619251.8960000002</c:v>
                </c:pt>
                <c:pt idx="28">
                  <c:v>-3619251.8960000002</c:v>
                </c:pt>
                <c:pt idx="29">
                  <c:v>-3619251.8960000002</c:v>
                </c:pt>
                <c:pt idx="30">
                  <c:v>-3619251.8960000002</c:v>
                </c:pt>
                <c:pt idx="31">
                  <c:v>-3619251.8960000002</c:v>
                </c:pt>
                <c:pt idx="32">
                  <c:v>-3619251.8960000002</c:v>
                </c:pt>
                <c:pt idx="33">
                  <c:v>-3619251.8960000002</c:v>
                </c:pt>
                <c:pt idx="34">
                  <c:v>-3619251.8960000002</c:v>
                </c:pt>
                <c:pt idx="35">
                  <c:v>-3619251.8960000002</c:v>
                </c:pt>
                <c:pt idx="36">
                  <c:v>-3619251.8960000002</c:v>
                </c:pt>
                <c:pt idx="37">
                  <c:v>-3619251.8960000002</c:v>
                </c:pt>
                <c:pt idx="38">
                  <c:v>-3619251.8960000002</c:v>
                </c:pt>
                <c:pt idx="39">
                  <c:v>-3619251.8960000002</c:v>
                </c:pt>
                <c:pt idx="40">
                  <c:v>-3619251.8960000002</c:v>
                </c:pt>
                <c:pt idx="41">
                  <c:v>-3619251.8960000002</c:v>
                </c:pt>
                <c:pt idx="42">
                  <c:v>-3619251.8960000002</c:v>
                </c:pt>
                <c:pt idx="43">
                  <c:v>-3619251.8960000002</c:v>
                </c:pt>
                <c:pt idx="44">
                  <c:v>-3619251.8960000002</c:v>
                </c:pt>
                <c:pt idx="45">
                  <c:v>-3619251.8960000002</c:v>
                </c:pt>
                <c:pt idx="46">
                  <c:v>-3619251.8960000002</c:v>
                </c:pt>
                <c:pt idx="47">
                  <c:v>-3619251.8960000002</c:v>
                </c:pt>
                <c:pt idx="48">
                  <c:v>-3619251.8960000002</c:v>
                </c:pt>
                <c:pt idx="49">
                  <c:v>-3619251.8960000002</c:v>
                </c:pt>
                <c:pt idx="50">
                  <c:v>-3619251.8960000002</c:v>
                </c:pt>
                <c:pt idx="51">
                  <c:v>-3619251.8960000002</c:v>
                </c:pt>
                <c:pt idx="52">
                  <c:v>-3619251.8960000002</c:v>
                </c:pt>
                <c:pt idx="53">
                  <c:v>-3619251.8960000002</c:v>
                </c:pt>
                <c:pt idx="54">
                  <c:v>-3619251.8960000002</c:v>
                </c:pt>
                <c:pt idx="55">
                  <c:v>-3619251.8960000002</c:v>
                </c:pt>
                <c:pt idx="56">
                  <c:v>-3619251.8960000002</c:v>
                </c:pt>
                <c:pt idx="57">
                  <c:v>-3619251.8960000002</c:v>
                </c:pt>
                <c:pt idx="58">
                  <c:v>-3619251.8960000002</c:v>
                </c:pt>
                <c:pt idx="59">
                  <c:v>-3619251.8960000002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5B-4899-A8B9-601C114D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47032"/>
        <c:axId val="330947424"/>
      </c:lineChart>
      <c:catAx>
        <c:axId val="33094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309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0_ ;[Red]\-#\ 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574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60"/>
  <sheetViews>
    <sheetView zoomScale="90" zoomScaleNormal="90" workbookViewId="0">
      <selection activeCell="D9" sqref="D9"/>
    </sheetView>
  </sheetViews>
  <sheetFormatPr defaultColWidth="15.7109375" defaultRowHeight="12.75" x14ac:dyDescent="0.2"/>
  <cols>
    <col min="1" max="1" width="3" style="45" customWidth="1"/>
    <col min="2" max="2" width="25.42578125" customWidth="1"/>
    <col min="3" max="3" width="19.5703125" customWidth="1"/>
    <col min="4" max="4" width="21.42578125" bestFit="1" customWidth="1"/>
    <col min="5" max="64" width="15.7109375" customWidth="1"/>
  </cols>
  <sheetData>
    <row r="1" spans="1:64" ht="24" customHeight="1" thickBot="1" x14ac:dyDescent="0.25">
      <c r="B1" s="235"/>
    </row>
    <row r="2" spans="1:64" x14ac:dyDescent="0.2">
      <c r="B2" s="113" t="s">
        <v>137</v>
      </c>
      <c r="C2" s="292" t="s">
        <v>209</v>
      </c>
      <c r="D2" s="293"/>
      <c r="F2" s="98" t="s">
        <v>129</v>
      </c>
      <c r="G2" s="284" t="s">
        <v>213</v>
      </c>
      <c r="H2" s="285"/>
      <c r="I2" s="286"/>
    </row>
    <row r="3" spans="1:64" x14ac:dyDescent="0.2">
      <c r="B3" s="55" t="s">
        <v>138</v>
      </c>
      <c r="C3" s="294" t="s">
        <v>210</v>
      </c>
      <c r="D3" s="295"/>
      <c r="F3" s="99" t="s">
        <v>131</v>
      </c>
      <c r="G3" s="287" t="s">
        <v>247</v>
      </c>
      <c r="H3" s="288"/>
      <c r="I3" s="289"/>
    </row>
    <row r="4" spans="1:64" ht="13.5" thickBot="1" x14ac:dyDescent="0.25">
      <c r="B4" s="55" t="s">
        <v>6</v>
      </c>
      <c r="C4" s="294" t="s">
        <v>211</v>
      </c>
      <c r="D4" s="295"/>
      <c r="F4" s="56" t="s">
        <v>148</v>
      </c>
      <c r="G4" s="298" t="s">
        <v>208</v>
      </c>
      <c r="H4" s="299"/>
      <c r="I4" s="300"/>
    </row>
    <row r="5" spans="1:64" ht="13.5" thickBot="1" x14ac:dyDescent="0.25">
      <c r="B5" s="56" t="s">
        <v>7</v>
      </c>
      <c r="C5" s="296" t="s">
        <v>212</v>
      </c>
      <c r="D5" s="297"/>
    </row>
    <row r="6" spans="1:64" ht="13.5" thickBot="1" x14ac:dyDescent="0.25">
      <c r="B6" s="41"/>
      <c r="C6" s="42"/>
      <c r="D6" s="42"/>
      <c r="F6" s="43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1:64" s="53" customFormat="1" ht="13.5" thickBot="1" x14ac:dyDescent="0.25">
      <c r="D7" s="140" t="s">
        <v>14</v>
      </c>
      <c r="E7" s="133" t="s">
        <v>15</v>
      </c>
      <c r="F7" s="48" t="s">
        <v>16</v>
      </c>
      <c r="G7" s="48" t="s">
        <v>17</v>
      </c>
      <c r="H7" s="48" t="s">
        <v>18</v>
      </c>
      <c r="I7" s="48" t="s">
        <v>19</v>
      </c>
      <c r="J7" s="48" t="s">
        <v>20</v>
      </c>
      <c r="K7" s="48" t="s">
        <v>21</v>
      </c>
      <c r="L7" s="48" t="s">
        <v>22</v>
      </c>
      <c r="M7" s="48" t="s">
        <v>23</v>
      </c>
      <c r="N7" s="48" t="s">
        <v>24</v>
      </c>
      <c r="O7" s="48" t="s">
        <v>25</v>
      </c>
      <c r="P7" s="48" t="s">
        <v>26</v>
      </c>
      <c r="Q7" s="48" t="s">
        <v>27</v>
      </c>
      <c r="R7" s="48" t="s">
        <v>28</v>
      </c>
      <c r="S7" s="48" t="s">
        <v>29</v>
      </c>
      <c r="T7" s="48" t="s">
        <v>30</v>
      </c>
      <c r="U7" s="48" t="s">
        <v>31</v>
      </c>
      <c r="V7" s="48" t="s">
        <v>32</v>
      </c>
      <c r="W7" s="48" t="s">
        <v>33</v>
      </c>
      <c r="X7" s="48" t="s">
        <v>34</v>
      </c>
      <c r="Y7" s="48" t="s">
        <v>35</v>
      </c>
      <c r="Z7" s="48" t="s">
        <v>36</v>
      </c>
      <c r="AA7" s="48" t="s">
        <v>37</v>
      </c>
      <c r="AB7" s="48" t="s">
        <v>38</v>
      </c>
      <c r="AC7" s="48" t="s">
        <v>39</v>
      </c>
      <c r="AD7" s="48" t="s">
        <v>40</v>
      </c>
      <c r="AE7" s="48" t="s">
        <v>41</v>
      </c>
      <c r="AF7" s="48" t="s">
        <v>42</v>
      </c>
      <c r="AG7" s="48" t="s">
        <v>43</v>
      </c>
      <c r="AH7" s="48" t="s">
        <v>44</v>
      </c>
      <c r="AI7" s="48" t="s">
        <v>45</v>
      </c>
      <c r="AJ7" s="48" t="s">
        <v>46</v>
      </c>
      <c r="AK7" s="48" t="s">
        <v>47</v>
      </c>
      <c r="AL7" s="48" t="s">
        <v>48</v>
      </c>
      <c r="AM7" s="48" t="s">
        <v>49</v>
      </c>
      <c r="AN7" s="48" t="s">
        <v>50</v>
      </c>
      <c r="AO7" s="48" t="s">
        <v>51</v>
      </c>
      <c r="AP7" s="48" t="s">
        <v>52</v>
      </c>
      <c r="AQ7" s="48" t="s">
        <v>53</v>
      </c>
      <c r="AR7" s="48" t="s">
        <v>54</v>
      </c>
      <c r="AS7" s="48" t="s">
        <v>55</v>
      </c>
      <c r="AT7" s="48" t="s">
        <v>56</v>
      </c>
      <c r="AU7" s="48" t="s">
        <v>57</v>
      </c>
      <c r="AV7" s="48" t="s">
        <v>58</v>
      </c>
      <c r="AW7" s="48" t="s">
        <v>59</v>
      </c>
      <c r="AX7" s="48" t="s">
        <v>60</v>
      </c>
      <c r="AY7" s="48" t="s">
        <v>61</v>
      </c>
      <c r="AZ7" s="48" t="s">
        <v>62</v>
      </c>
      <c r="BA7" s="48" t="s">
        <v>63</v>
      </c>
      <c r="BB7" s="48" t="s">
        <v>64</v>
      </c>
      <c r="BC7" s="48" t="s">
        <v>65</v>
      </c>
      <c r="BD7" s="48" t="s">
        <v>66</v>
      </c>
      <c r="BE7" s="48" t="s">
        <v>67</v>
      </c>
      <c r="BF7" s="48" t="s">
        <v>68</v>
      </c>
      <c r="BG7" s="48" t="s">
        <v>69</v>
      </c>
      <c r="BH7" s="48" t="s">
        <v>70</v>
      </c>
      <c r="BI7" s="48" t="s">
        <v>71</v>
      </c>
      <c r="BJ7" s="48" t="s">
        <v>72</v>
      </c>
      <c r="BK7" s="48" t="s">
        <v>73</v>
      </c>
      <c r="BL7" s="49" t="s">
        <v>74</v>
      </c>
    </row>
    <row r="8" spans="1:64" s="45" customFormat="1" x14ac:dyDescent="0.2">
      <c r="B8" s="290" t="s">
        <v>150</v>
      </c>
      <c r="C8" s="291"/>
      <c r="D8" s="141" t="s">
        <v>134</v>
      </c>
      <c r="E8" s="197">
        <v>42262</v>
      </c>
      <c r="F8" s="197">
        <v>42292</v>
      </c>
      <c r="G8" s="197">
        <v>42323</v>
      </c>
      <c r="H8" s="197">
        <v>42353</v>
      </c>
      <c r="I8" s="197">
        <v>42384</v>
      </c>
      <c r="J8" s="197">
        <v>42415</v>
      </c>
      <c r="K8" s="197">
        <v>42444</v>
      </c>
      <c r="L8" s="197">
        <v>42475</v>
      </c>
      <c r="M8" s="197">
        <v>42505</v>
      </c>
      <c r="N8" s="197">
        <v>42536</v>
      </c>
      <c r="O8" s="197">
        <v>42566</v>
      </c>
      <c r="P8" s="197">
        <v>42597</v>
      </c>
      <c r="Q8" s="197">
        <v>42628</v>
      </c>
      <c r="R8" s="197">
        <v>42658</v>
      </c>
      <c r="S8" s="197">
        <v>42689</v>
      </c>
      <c r="T8" s="197">
        <v>42719</v>
      </c>
      <c r="U8" s="197">
        <v>42750</v>
      </c>
      <c r="V8" s="197">
        <v>42781</v>
      </c>
      <c r="W8" s="197">
        <v>42809</v>
      </c>
      <c r="X8" s="197">
        <v>42840</v>
      </c>
      <c r="Y8" s="197">
        <v>42870</v>
      </c>
      <c r="Z8" s="197">
        <v>42901</v>
      </c>
      <c r="AA8" s="197">
        <v>42931</v>
      </c>
      <c r="AB8" s="197">
        <v>42962</v>
      </c>
      <c r="AC8" s="197">
        <v>42993</v>
      </c>
      <c r="AD8" s="197">
        <v>43023</v>
      </c>
      <c r="AE8" s="197">
        <v>43054</v>
      </c>
      <c r="AF8" s="197">
        <v>43084</v>
      </c>
      <c r="AG8" s="197">
        <v>43115</v>
      </c>
      <c r="AH8" s="197">
        <v>43146</v>
      </c>
      <c r="AI8" s="197">
        <v>43174</v>
      </c>
      <c r="AJ8" s="197">
        <v>43205</v>
      </c>
      <c r="AK8" s="197">
        <v>43235</v>
      </c>
      <c r="AL8" s="197">
        <v>43266</v>
      </c>
      <c r="AM8" s="197">
        <v>43296</v>
      </c>
      <c r="AN8" s="197">
        <v>43327</v>
      </c>
      <c r="AO8" s="197">
        <v>43358</v>
      </c>
      <c r="AP8" s="197">
        <v>43388</v>
      </c>
      <c r="AQ8" s="197">
        <v>43419</v>
      </c>
      <c r="AR8" s="197">
        <v>43449</v>
      </c>
      <c r="AS8" s="197">
        <v>43480</v>
      </c>
      <c r="AT8" s="197">
        <v>43511</v>
      </c>
      <c r="AU8" s="197">
        <v>43539</v>
      </c>
      <c r="AV8" s="197">
        <v>43570</v>
      </c>
      <c r="AW8" s="197">
        <v>43600</v>
      </c>
      <c r="AX8" s="197">
        <v>43631</v>
      </c>
      <c r="AY8" s="197">
        <v>43661</v>
      </c>
      <c r="AZ8" s="197">
        <v>43692</v>
      </c>
      <c r="BA8" s="197">
        <v>43723</v>
      </c>
      <c r="BB8" s="197">
        <v>43753</v>
      </c>
      <c r="BC8" s="197">
        <v>43784</v>
      </c>
      <c r="BD8" s="197">
        <v>43814</v>
      </c>
      <c r="BE8" s="197">
        <v>43845</v>
      </c>
      <c r="BF8" s="197">
        <v>43876</v>
      </c>
      <c r="BG8" s="197">
        <v>43905</v>
      </c>
      <c r="BH8" s="197">
        <v>43936</v>
      </c>
      <c r="BI8" s="197">
        <v>43966</v>
      </c>
      <c r="BJ8" s="197">
        <v>43997</v>
      </c>
      <c r="BK8" s="197">
        <v>44027</v>
      </c>
      <c r="BL8" s="197">
        <v>44058</v>
      </c>
    </row>
    <row r="9" spans="1:64" s="45" customFormat="1" ht="18" x14ac:dyDescent="0.25">
      <c r="A9" s="114"/>
      <c r="B9" s="129" t="s">
        <v>8</v>
      </c>
      <c r="C9" s="179">
        <f>SUM(D9:BL9)</f>
        <v>229300</v>
      </c>
      <c r="D9" s="142">
        <v>157890</v>
      </c>
      <c r="E9" s="193"/>
      <c r="F9" s="193"/>
      <c r="G9" s="193"/>
      <c r="H9" s="193"/>
      <c r="I9" s="193"/>
      <c r="J9" s="193">
        <f>M59</f>
        <v>12400</v>
      </c>
      <c r="K9" s="193"/>
      <c r="L9" s="193">
        <f>N59</f>
        <v>40780</v>
      </c>
      <c r="M9" s="193"/>
      <c r="N9" s="193">
        <f>O59</f>
        <v>14540</v>
      </c>
      <c r="O9" s="193"/>
      <c r="P9" s="193">
        <f>P59</f>
        <v>690</v>
      </c>
      <c r="Q9" s="193"/>
      <c r="R9" s="193"/>
      <c r="S9" s="193"/>
      <c r="T9" s="193"/>
      <c r="U9" s="193"/>
      <c r="V9" s="193"/>
      <c r="W9" s="193"/>
      <c r="X9" s="193">
        <f>Q59</f>
        <v>3000</v>
      </c>
      <c r="Y9" s="193"/>
      <c r="Z9" s="193"/>
      <c r="AA9" s="193"/>
      <c r="AB9" s="193"/>
      <c r="AC9" s="193"/>
      <c r="AD9" s="193"/>
      <c r="AE9" s="193"/>
      <c r="AF9" s="193"/>
      <c r="AG9" s="19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4"/>
    </row>
    <row r="10" spans="1:64" s="41" customFormat="1" x14ac:dyDescent="0.2">
      <c r="A10" s="114"/>
      <c r="B10" s="129" t="s">
        <v>9</v>
      </c>
      <c r="C10" s="119">
        <f>SUM(D10:BL10)</f>
        <v>155910</v>
      </c>
      <c r="D10" s="143">
        <v>84500</v>
      </c>
      <c r="E10" s="193"/>
      <c r="F10" s="193"/>
      <c r="G10" s="193"/>
      <c r="H10" s="193"/>
      <c r="I10" s="193"/>
      <c r="J10" s="193"/>
      <c r="K10" s="193"/>
      <c r="L10" s="193">
        <f>J9</f>
        <v>12400</v>
      </c>
      <c r="M10" s="193"/>
      <c r="N10" s="193">
        <f>L9</f>
        <v>40780</v>
      </c>
      <c r="O10" s="193"/>
      <c r="P10" s="193">
        <f>N9</f>
        <v>14540</v>
      </c>
      <c r="Q10" s="193"/>
      <c r="R10" s="193">
        <f>P9</f>
        <v>690</v>
      </c>
      <c r="S10" s="193"/>
      <c r="T10" s="193"/>
      <c r="U10" s="193"/>
      <c r="V10" s="193"/>
      <c r="W10" s="193"/>
      <c r="X10" s="193"/>
      <c r="Y10" s="193"/>
      <c r="Z10" s="193">
        <f>X9</f>
        <v>3000</v>
      </c>
      <c r="AA10" s="193"/>
      <c r="AB10" s="193"/>
      <c r="AC10" s="193"/>
      <c r="AD10" s="193"/>
      <c r="AE10" s="193"/>
      <c r="AF10" s="193"/>
      <c r="AG10" s="19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4"/>
    </row>
    <row r="11" spans="1:64" s="45" customFormat="1" x14ac:dyDescent="0.2">
      <c r="A11" s="114"/>
      <c r="B11" s="129" t="s">
        <v>10</v>
      </c>
      <c r="C11" s="116">
        <f>C10-C9</f>
        <v>-73390</v>
      </c>
      <c r="D11" s="144">
        <f>D10-D9</f>
        <v>-73390</v>
      </c>
      <c r="E11" s="134">
        <f>D9+E9-D10-E10</f>
        <v>73390</v>
      </c>
      <c r="F11" s="46">
        <f>E11+F9-F10</f>
        <v>73390</v>
      </c>
      <c r="G11" s="46">
        <f t="shared" ref="G11:BL11" si="0">F11+G9-G10</f>
        <v>73390</v>
      </c>
      <c r="H11" s="46">
        <f t="shared" si="0"/>
        <v>73390</v>
      </c>
      <c r="I11" s="46">
        <f t="shared" si="0"/>
        <v>73390</v>
      </c>
      <c r="J11" s="46">
        <f t="shared" si="0"/>
        <v>85790</v>
      </c>
      <c r="K11" s="46">
        <f t="shared" si="0"/>
        <v>85790</v>
      </c>
      <c r="L11" s="46">
        <f t="shared" si="0"/>
        <v>114170</v>
      </c>
      <c r="M11" s="46">
        <f t="shared" si="0"/>
        <v>114170</v>
      </c>
      <c r="N11" s="46">
        <f t="shared" si="0"/>
        <v>87930</v>
      </c>
      <c r="O11" s="46">
        <f t="shared" si="0"/>
        <v>87930</v>
      </c>
      <c r="P11" s="46">
        <f t="shared" si="0"/>
        <v>74080</v>
      </c>
      <c r="Q11" s="46">
        <f t="shared" si="0"/>
        <v>74080</v>
      </c>
      <c r="R11" s="46">
        <f t="shared" si="0"/>
        <v>73390</v>
      </c>
      <c r="S11" s="46">
        <f t="shared" si="0"/>
        <v>73390</v>
      </c>
      <c r="T11" s="46">
        <f t="shared" si="0"/>
        <v>73390</v>
      </c>
      <c r="U11" s="46">
        <f t="shared" si="0"/>
        <v>73390</v>
      </c>
      <c r="V11" s="46">
        <f t="shared" si="0"/>
        <v>73390</v>
      </c>
      <c r="W11" s="46">
        <f t="shared" si="0"/>
        <v>73390</v>
      </c>
      <c r="X11" s="46">
        <f t="shared" si="0"/>
        <v>76390</v>
      </c>
      <c r="Y11" s="46">
        <f t="shared" si="0"/>
        <v>76390</v>
      </c>
      <c r="Z11" s="46">
        <f t="shared" si="0"/>
        <v>73390</v>
      </c>
      <c r="AA11" s="46">
        <f t="shared" si="0"/>
        <v>73390</v>
      </c>
      <c r="AB11" s="46">
        <f t="shared" si="0"/>
        <v>73390</v>
      </c>
      <c r="AC11" s="46">
        <f t="shared" si="0"/>
        <v>73390</v>
      </c>
      <c r="AD11" s="46">
        <f t="shared" si="0"/>
        <v>73390</v>
      </c>
      <c r="AE11" s="46">
        <f t="shared" si="0"/>
        <v>73390</v>
      </c>
      <c r="AF11" s="46">
        <f t="shared" si="0"/>
        <v>73390</v>
      </c>
      <c r="AG11" s="46">
        <f t="shared" si="0"/>
        <v>73390</v>
      </c>
      <c r="AH11" s="46">
        <f t="shared" si="0"/>
        <v>73390</v>
      </c>
      <c r="AI11" s="46">
        <f t="shared" si="0"/>
        <v>73390</v>
      </c>
      <c r="AJ11" s="46">
        <f t="shared" si="0"/>
        <v>73390</v>
      </c>
      <c r="AK11" s="46">
        <f t="shared" si="0"/>
        <v>73390</v>
      </c>
      <c r="AL11" s="46">
        <f t="shared" si="0"/>
        <v>73390</v>
      </c>
      <c r="AM11" s="46">
        <f t="shared" si="0"/>
        <v>73390</v>
      </c>
      <c r="AN11" s="46">
        <f t="shared" si="0"/>
        <v>73390</v>
      </c>
      <c r="AO11" s="46">
        <f t="shared" si="0"/>
        <v>73390</v>
      </c>
      <c r="AP11" s="46">
        <f t="shared" si="0"/>
        <v>73390</v>
      </c>
      <c r="AQ11" s="46">
        <f t="shared" si="0"/>
        <v>73390</v>
      </c>
      <c r="AR11" s="46">
        <f t="shared" si="0"/>
        <v>73390</v>
      </c>
      <c r="AS11" s="46">
        <f t="shared" si="0"/>
        <v>73390</v>
      </c>
      <c r="AT11" s="46">
        <f t="shared" si="0"/>
        <v>73390</v>
      </c>
      <c r="AU11" s="46">
        <f t="shared" si="0"/>
        <v>73390</v>
      </c>
      <c r="AV11" s="46">
        <f t="shared" si="0"/>
        <v>73390</v>
      </c>
      <c r="AW11" s="46">
        <f t="shared" si="0"/>
        <v>73390</v>
      </c>
      <c r="AX11" s="46">
        <f t="shared" si="0"/>
        <v>73390</v>
      </c>
      <c r="AY11" s="46">
        <f t="shared" si="0"/>
        <v>73390</v>
      </c>
      <c r="AZ11" s="46">
        <f t="shared" si="0"/>
        <v>73390</v>
      </c>
      <c r="BA11" s="46">
        <f t="shared" si="0"/>
        <v>73390</v>
      </c>
      <c r="BB11" s="46">
        <f t="shared" si="0"/>
        <v>73390</v>
      </c>
      <c r="BC11" s="46">
        <f t="shared" si="0"/>
        <v>73390</v>
      </c>
      <c r="BD11" s="46">
        <f t="shared" si="0"/>
        <v>73390</v>
      </c>
      <c r="BE11" s="46">
        <f t="shared" si="0"/>
        <v>73390</v>
      </c>
      <c r="BF11" s="46">
        <f t="shared" si="0"/>
        <v>73390</v>
      </c>
      <c r="BG11" s="46">
        <f t="shared" si="0"/>
        <v>73390</v>
      </c>
      <c r="BH11" s="46">
        <f t="shared" si="0"/>
        <v>73390</v>
      </c>
      <c r="BI11" s="46">
        <f t="shared" si="0"/>
        <v>73390</v>
      </c>
      <c r="BJ11" s="46">
        <f t="shared" si="0"/>
        <v>73390</v>
      </c>
      <c r="BK11" s="46">
        <f t="shared" si="0"/>
        <v>73390</v>
      </c>
      <c r="BL11" s="47">
        <f t="shared" si="0"/>
        <v>73390</v>
      </c>
    </row>
    <row r="12" spans="1:64" s="61" customFormat="1" ht="11.25" x14ac:dyDescent="0.2">
      <c r="A12" s="115"/>
      <c r="B12" s="130"/>
      <c r="C12" s="117" t="str">
        <f>IF(C11=0," ","Revise your receipts")</f>
        <v>Revise your receipts</v>
      </c>
      <c r="D12" s="145" t="str">
        <f>IF(D11=0," ","Allocate above cash")</f>
        <v>Allocate above cash</v>
      </c>
      <c r="E12" s="135" t="str">
        <f t="shared" ref="E12:BL12" si="1">IF(E11=0," ","Allocate above cash")</f>
        <v>Allocate above cash</v>
      </c>
      <c r="F12" s="50" t="str">
        <f t="shared" si="1"/>
        <v>Allocate above cash</v>
      </c>
      <c r="G12" s="50" t="str">
        <f t="shared" si="1"/>
        <v>Allocate above cash</v>
      </c>
      <c r="H12" s="50" t="str">
        <f t="shared" si="1"/>
        <v>Allocate above cash</v>
      </c>
      <c r="I12" s="50" t="str">
        <f t="shared" si="1"/>
        <v>Allocate above cash</v>
      </c>
      <c r="J12" s="50" t="str">
        <f t="shared" si="1"/>
        <v>Allocate above cash</v>
      </c>
      <c r="K12" s="50" t="str">
        <f t="shared" si="1"/>
        <v>Allocate above cash</v>
      </c>
      <c r="L12" s="50" t="str">
        <f t="shared" si="1"/>
        <v>Allocate above cash</v>
      </c>
      <c r="M12" s="50" t="str">
        <f t="shared" si="1"/>
        <v>Allocate above cash</v>
      </c>
      <c r="N12" s="50" t="str">
        <f t="shared" si="1"/>
        <v>Allocate above cash</v>
      </c>
      <c r="O12" s="50" t="str">
        <f t="shared" si="1"/>
        <v>Allocate above cash</v>
      </c>
      <c r="P12" s="50" t="str">
        <f t="shared" si="1"/>
        <v>Allocate above cash</v>
      </c>
      <c r="Q12" s="50" t="str">
        <f t="shared" si="1"/>
        <v>Allocate above cash</v>
      </c>
      <c r="R12" s="50" t="str">
        <f t="shared" si="1"/>
        <v>Allocate above cash</v>
      </c>
      <c r="S12" s="50" t="str">
        <f t="shared" si="1"/>
        <v>Allocate above cash</v>
      </c>
      <c r="T12" s="50" t="str">
        <f t="shared" si="1"/>
        <v>Allocate above cash</v>
      </c>
      <c r="U12" s="50" t="str">
        <f t="shared" si="1"/>
        <v>Allocate above cash</v>
      </c>
      <c r="V12" s="50" t="str">
        <f t="shared" si="1"/>
        <v>Allocate above cash</v>
      </c>
      <c r="W12" s="50" t="str">
        <f t="shared" si="1"/>
        <v>Allocate above cash</v>
      </c>
      <c r="X12" s="50" t="str">
        <f t="shared" si="1"/>
        <v>Allocate above cash</v>
      </c>
      <c r="Y12" s="50" t="str">
        <f t="shared" si="1"/>
        <v>Allocate above cash</v>
      </c>
      <c r="Z12" s="50" t="str">
        <f t="shared" si="1"/>
        <v>Allocate above cash</v>
      </c>
      <c r="AA12" s="50" t="str">
        <f t="shared" si="1"/>
        <v>Allocate above cash</v>
      </c>
      <c r="AB12" s="50" t="str">
        <f t="shared" si="1"/>
        <v>Allocate above cash</v>
      </c>
      <c r="AC12" s="50" t="str">
        <f t="shared" si="1"/>
        <v>Allocate above cash</v>
      </c>
      <c r="AD12" s="50" t="str">
        <f t="shared" si="1"/>
        <v>Allocate above cash</v>
      </c>
      <c r="AE12" s="50" t="str">
        <f t="shared" si="1"/>
        <v>Allocate above cash</v>
      </c>
      <c r="AF12" s="50" t="str">
        <f t="shared" si="1"/>
        <v>Allocate above cash</v>
      </c>
      <c r="AG12" s="50" t="str">
        <f t="shared" si="1"/>
        <v>Allocate above cash</v>
      </c>
      <c r="AH12" s="50" t="str">
        <f t="shared" si="1"/>
        <v>Allocate above cash</v>
      </c>
      <c r="AI12" s="50" t="str">
        <f t="shared" si="1"/>
        <v>Allocate above cash</v>
      </c>
      <c r="AJ12" s="50" t="str">
        <f t="shared" si="1"/>
        <v>Allocate above cash</v>
      </c>
      <c r="AK12" s="50" t="str">
        <f t="shared" si="1"/>
        <v>Allocate above cash</v>
      </c>
      <c r="AL12" s="50" t="str">
        <f t="shared" si="1"/>
        <v>Allocate above cash</v>
      </c>
      <c r="AM12" s="50" t="str">
        <f t="shared" si="1"/>
        <v>Allocate above cash</v>
      </c>
      <c r="AN12" s="50" t="str">
        <f t="shared" si="1"/>
        <v>Allocate above cash</v>
      </c>
      <c r="AO12" s="50" t="str">
        <f t="shared" si="1"/>
        <v>Allocate above cash</v>
      </c>
      <c r="AP12" s="50" t="str">
        <f t="shared" si="1"/>
        <v>Allocate above cash</v>
      </c>
      <c r="AQ12" s="50" t="str">
        <f t="shared" si="1"/>
        <v>Allocate above cash</v>
      </c>
      <c r="AR12" s="50" t="str">
        <f t="shared" si="1"/>
        <v>Allocate above cash</v>
      </c>
      <c r="AS12" s="50" t="str">
        <f t="shared" si="1"/>
        <v>Allocate above cash</v>
      </c>
      <c r="AT12" s="50" t="str">
        <f t="shared" si="1"/>
        <v>Allocate above cash</v>
      </c>
      <c r="AU12" s="50" t="str">
        <f t="shared" si="1"/>
        <v>Allocate above cash</v>
      </c>
      <c r="AV12" s="50" t="str">
        <f t="shared" si="1"/>
        <v>Allocate above cash</v>
      </c>
      <c r="AW12" s="50" t="str">
        <f t="shared" si="1"/>
        <v>Allocate above cash</v>
      </c>
      <c r="AX12" s="50" t="str">
        <f t="shared" si="1"/>
        <v>Allocate above cash</v>
      </c>
      <c r="AY12" s="50" t="str">
        <f t="shared" si="1"/>
        <v>Allocate above cash</v>
      </c>
      <c r="AZ12" s="50" t="str">
        <f t="shared" si="1"/>
        <v>Allocate above cash</v>
      </c>
      <c r="BA12" s="50" t="str">
        <f t="shared" si="1"/>
        <v>Allocate above cash</v>
      </c>
      <c r="BB12" s="50" t="str">
        <f t="shared" si="1"/>
        <v>Allocate above cash</v>
      </c>
      <c r="BC12" s="50" t="str">
        <f t="shared" si="1"/>
        <v>Allocate above cash</v>
      </c>
      <c r="BD12" s="50" t="str">
        <f t="shared" si="1"/>
        <v>Allocate above cash</v>
      </c>
      <c r="BE12" s="50" t="str">
        <f t="shared" si="1"/>
        <v>Allocate above cash</v>
      </c>
      <c r="BF12" s="50" t="str">
        <f t="shared" si="1"/>
        <v>Allocate above cash</v>
      </c>
      <c r="BG12" s="50" t="str">
        <f t="shared" si="1"/>
        <v>Allocate above cash</v>
      </c>
      <c r="BH12" s="50" t="str">
        <f t="shared" si="1"/>
        <v>Allocate above cash</v>
      </c>
      <c r="BI12" s="50" t="str">
        <f t="shared" si="1"/>
        <v>Allocate above cash</v>
      </c>
      <c r="BJ12" s="50" t="str">
        <f t="shared" si="1"/>
        <v>Allocate above cash</v>
      </c>
      <c r="BK12" s="50" t="str">
        <f t="shared" si="1"/>
        <v>Allocate above cash</v>
      </c>
      <c r="BL12" s="57" t="str">
        <f t="shared" si="1"/>
        <v>Allocate above cash</v>
      </c>
    </row>
    <row r="13" spans="1:64" s="170" customFormat="1" hidden="1" x14ac:dyDescent="0.2">
      <c r="A13" s="163"/>
      <c r="B13" s="164" t="s">
        <v>155</v>
      </c>
      <c r="C13" s="165"/>
      <c r="D13" s="166"/>
      <c r="E13" s="167">
        <f>D9+E9</f>
        <v>157890</v>
      </c>
      <c r="F13" s="168">
        <f>E13+F9</f>
        <v>157890</v>
      </c>
      <c r="G13" s="168">
        <f t="shared" ref="G13:BL13" si="2">F13+G9</f>
        <v>157890</v>
      </c>
      <c r="H13" s="168">
        <f t="shared" si="2"/>
        <v>157890</v>
      </c>
      <c r="I13" s="168">
        <f t="shared" si="2"/>
        <v>157890</v>
      </c>
      <c r="J13" s="168">
        <f t="shared" si="2"/>
        <v>170290</v>
      </c>
      <c r="K13" s="168">
        <f t="shared" si="2"/>
        <v>170290</v>
      </c>
      <c r="L13" s="168">
        <f t="shared" si="2"/>
        <v>211070</v>
      </c>
      <c r="M13" s="168">
        <f t="shared" si="2"/>
        <v>211070</v>
      </c>
      <c r="N13" s="168">
        <f t="shared" si="2"/>
        <v>225610</v>
      </c>
      <c r="O13" s="168">
        <f t="shared" si="2"/>
        <v>225610</v>
      </c>
      <c r="P13" s="168">
        <f t="shared" si="2"/>
        <v>226300</v>
      </c>
      <c r="Q13" s="168">
        <f t="shared" si="2"/>
        <v>226300</v>
      </c>
      <c r="R13" s="168">
        <f t="shared" si="2"/>
        <v>226300</v>
      </c>
      <c r="S13" s="168">
        <f t="shared" si="2"/>
        <v>226300</v>
      </c>
      <c r="T13" s="168">
        <f t="shared" si="2"/>
        <v>226300</v>
      </c>
      <c r="U13" s="168">
        <f t="shared" si="2"/>
        <v>226300</v>
      </c>
      <c r="V13" s="168">
        <f t="shared" si="2"/>
        <v>226300</v>
      </c>
      <c r="W13" s="168">
        <f t="shared" si="2"/>
        <v>226300</v>
      </c>
      <c r="X13" s="168">
        <f t="shared" si="2"/>
        <v>229300</v>
      </c>
      <c r="Y13" s="168">
        <f t="shared" si="2"/>
        <v>229300</v>
      </c>
      <c r="Z13" s="168">
        <f t="shared" si="2"/>
        <v>229300</v>
      </c>
      <c r="AA13" s="168">
        <f t="shared" si="2"/>
        <v>229300</v>
      </c>
      <c r="AB13" s="168">
        <f t="shared" si="2"/>
        <v>229300</v>
      </c>
      <c r="AC13" s="168">
        <f t="shared" si="2"/>
        <v>229300</v>
      </c>
      <c r="AD13" s="168">
        <f t="shared" si="2"/>
        <v>229300</v>
      </c>
      <c r="AE13" s="168">
        <f t="shared" si="2"/>
        <v>229300</v>
      </c>
      <c r="AF13" s="168">
        <f t="shared" si="2"/>
        <v>229300</v>
      </c>
      <c r="AG13" s="168">
        <f t="shared" si="2"/>
        <v>229300</v>
      </c>
      <c r="AH13" s="168">
        <f t="shared" si="2"/>
        <v>229300</v>
      </c>
      <c r="AI13" s="168">
        <f t="shared" si="2"/>
        <v>229300</v>
      </c>
      <c r="AJ13" s="168">
        <f t="shared" si="2"/>
        <v>229300</v>
      </c>
      <c r="AK13" s="168">
        <f t="shared" si="2"/>
        <v>229300</v>
      </c>
      <c r="AL13" s="168">
        <f t="shared" si="2"/>
        <v>229300</v>
      </c>
      <c r="AM13" s="168">
        <f t="shared" si="2"/>
        <v>229300</v>
      </c>
      <c r="AN13" s="168">
        <f t="shared" si="2"/>
        <v>229300</v>
      </c>
      <c r="AO13" s="168">
        <f t="shared" si="2"/>
        <v>229300</v>
      </c>
      <c r="AP13" s="168">
        <f t="shared" si="2"/>
        <v>229300</v>
      </c>
      <c r="AQ13" s="168">
        <f t="shared" si="2"/>
        <v>229300</v>
      </c>
      <c r="AR13" s="168">
        <f t="shared" si="2"/>
        <v>229300</v>
      </c>
      <c r="AS13" s="168">
        <f t="shared" si="2"/>
        <v>229300</v>
      </c>
      <c r="AT13" s="168">
        <f t="shared" si="2"/>
        <v>229300</v>
      </c>
      <c r="AU13" s="168">
        <f t="shared" si="2"/>
        <v>229300</v>
      </c>
      <c r="AV13" s="168">
        <f t="shared" si="2"/>
        <v>229300</v>
      </c>
      <c r="AW13" s="168">
        <f t="shared" si="2"/>
        <v>229300</v>
      </c>
      <c r="AX13" s="168">
        <f t="shared" si="2"/>
        <v>229300</v>
      </c>
      <c r="AY13" s="168">
        <f t="shared" si="2"/>
        <v>229300</v>
      </c>
      <c r="AZ13" s="168">
        <f t="shared" si="2"/>
        <v>229300</v>
      </c>
      <c r="BA13" s="168">
        <f t="shared" si="2"/>
        <v>229300</v>
      </c>
      <c r="BB13" s="168">
        <f t="shared" si="2"/>
        <v>229300</v>
      </c>
      <c r="BC13" s="168">
        <f t="shared" si="2"/>
        <v>229300</v>
      </c>
      <c r="BD13" s="168">
        <f t="shared" si="2"/>
        <v>229300</v>
      </c>
      <c r="BE13" s="168">
        <f t="shared" si="2"/>
        <v>229300</v>
      </c>
      <c r="BF13" s="168">
        <f t="shared" si="2"/>
        <v>229300</v>
      </c>
      <c r="BG13" s="168">
        <f t="shared" si="2"/>
        <v>229300</v>
      </c>
      <c r="BH13" s="168">
        <f t="shared" si="2"/>
        <v>229300</v>
      </c>
      <c r="BI13" s="168">
        <f t="shared" si="2"/>
        <v>229300</v>
      </c>
      <c r="BJ13" s="168">
        <f t="shared" si="2"/>
        <v>229300</v>
      </c>
      <c r="BK13" s="168">
        <f t="shared" si="2"/>
        <v>229300</v>
      </c>
      <c r="BL13" s="169">
        <f t="shared" si="2"/>
        <v>229300</v>
      </c>
    </row>
    <row r="14" spans="1:64" s="170" customFormat="1" hidden="1" x14ac:dyDescent="0.2">
      <c r="A14" s="163"/>
      <c r="B14" s="164" t="s">
        <v>156</v>
      </c>
      <c r="C14" s="165"/>
      <c r="D14" s="166"/>
      <c r="E14" s="167">
        <f>D10+E10</f>
        <v>84500</v>
      </c>
      <c r="F14" s="168">
        <f>E14+F10</f>
        <v>84500</v>
      </c>
      <c r="G14" s="168">
        <f t="shared" ref="G14:BL14" si="3">F14+G10</f>
        <v>84500</v>
      </c>
      <c r="H14" s="168">
        <f t="shared" si="3"/>
        <v>84500</v>
      </c>
      <c r="I14" s="168">
        <f t="shared" si="3"/>
        <v>84500</v>
      </c>
      <c r="J14" s="168">
        <f t="shared" si="3"/>
        <v>84500</v>
      </c>
      <c r="K14" s="168">
        <f t="shared" si="3"/>
        <v>84500</v>
      </c>
      <c r="L14" s="168">
        <f t="shared" si="3"/>
        <v>96900</v>
      </c>
      <c r="M14" s="168">
        <f t="shared" si="3"/>
        <v>96900</v>
      </c>
      <c r="N14" s="168">
        <f t="shared" si="3"/>
        <v>137680</v>
      </c>
      <c r="O14" s="168">
        <f t="shared" si="3"/>
        <v>137680</v>
      </c>
      <c r="P14" s="168">
        <f t="shared" si="3"/>
        <v>152220</v>
      </c>
      <c r="Q14" s="168">
        <f t="shared" si="3"/>
        <v>152220</v>
      </c>
      <c r="R14" s="168">
        <f t="shared" si="3"/>
        <v>152910</v>
      </c>
      <c r="S14" s="168">
        <f t="shared" si="3"/>
        <v>152910</v>
      </c>
      <c r="T14" s="168">
        <f t="shared" si="3"/>
        <v>152910</v>
      </c>
      <c r="U14" s="168">
        <f t="shared" si="3"/>
        <v>152910</v>
      </c>
      <c r="V14" s="168">
        <f t="shared" si="3"/>
        <v>152910</v>
      </c>
      <c r="W14" s="168">
        <f t="shared" si="3"/>
        <v>152910</v>
      </c>
      <c r="X14" s="168">
        <f t="shared" si="3"/>
        <v>152910</v>
      </c>
      <c r="Y14" s="168">
        <f t="shared" si="3"/>
        <v>152910</v>
      </c>
      <c r="Z14" s="168">
        <f t="shared" si="3"/>
        <v>155910</v>
      </c>
      <c r="AA14" s="168">
        <f t="shared" si="3"/>
        <v>155910</v>
      </c>
      <c r="AB14" s="168">
        <f t="shared" si="3"/>
        <v>155910</v>
      </c>
      <c r="AC14" s="168">
        <f t="shared" si="3"/>
        <v>155910</v>
      </c>
      <c r="AD14" s="168">
        <f t="shared" si="3"/>
        <v>155910</v>
      </c>
      <c r="AE14" s="168">
        <f t="shared" si="3"/>
        <v>155910</v>
      </c>
      <c r="AF14" s="168">
        <f t="shared" si="3"/>
        <v>155910</v>
      </c>
      <c r="AG14" s="168">
        <f t="shared" si="3"/>
        <v>155910</v>
      </c>
      <c r="AH14" s="168">
        <f t="shared" si="3"/>
        <v>155910</v>
      </c>
      <c r="AI14" s="168">
        <f t="shared" si="3"/>
        <v>155910</v>
      </c>
      <c r="AJ14" s="168">
        <f t="shared" si="3"/>
        <v>155910</v>
      </c>
      <c r="AK14" s="168">
        <f t="shared" si="3"/>
        <v>155910</v>
      </c>
      <c r="AL14" s="168">
        <f t="shared" si="3"/>
        <v>155910</v>
      </c>
      <c r="AM14" s="168">
        <f t="shared" si="3"/>
        <v>155910</v>
      </c>
      <c r="AN14" s="168">
        <f t="shared" si="3"/>
        <v>155910</v>
      </c>
      <c r="AO14" s="168">
        <f t="shared" si="3"/>
        <v>155910</v>
      </c>
      <c r="AP14" s="168">
        <f t="shared" si="3"/>
        <v>155910</v>
      </c>
      <c r="AQ14" s="168">
        <f t="shared" si="3"/>
        <v>155910</v>
      </c>
      <c r="AR14" s="168">
        <f t="shared" si="3"/>
        <v>155910</v>
      </c>
      <c r="AS14" s="168">
        <f t="shared" si="3"/>
        <v>155910</v>
      </c>
      <c r="AT14" s="168">
        <f t="shared" si="3"/>
        <v>155910</v>
      </c>
      <c r="AU14" s="168">
        <f t="shared" si="3"/>
        <v>155910</v>
      </c>
      <c r="AV14" s="168">
        <f t="shared" si="3"/>
        <v>155910</v>
      </c>
      <c r="AW14" s="168">
        <f t="shared" si="3"/>
        <v>155910</v>
      </c>
      <c r="AX14" s="168">
        <f t="shared" si="3"/>
        <v>155910</v>
      </c>
      <c r="AY14" s="168">
        <f t="shared" si="3"/>
        <v>155910</v>
      </c>
      <c r="AZ14" s="168">
        <f t="shared" si="3"/>
        <v>155910</v>
      </c>
      <c r="BA14" s="168">
        <f t="shared" si="3"/>
        <v>155910</v>
      </c>
      <c r="BB14" s="168">
        <f t="shared" si="3"/>
        <v>155910</v>
      </c>
      <c r="BC14" s="168">
        <f t="shared" si="3"/>
        <v>155910</v>
      </c>
      <c r="BD14" s="168">
        <f t="shared" si="3"/>
        <v>155910</v>
      </c>
      <c r="BE14" s="168">
        <f t="shared" si="3"/>
        <v>155910</v>
      </c>
      <c r="BF14" s="168">
        <f t="shared" si="3"/>
        <v>155910</v>
      </c>
      <c r="BG14" s="168">
        <f t="shared" si="3"/>
        <v>155910</v>
      </c>
      <c r="BH14" s="168">
        <f t="shared" si="3"/>
        <v>155910</v>
      </c>
      <c r="BI14" s="168">
        <f t="shared" si="3"/>
        <v>155910</v>
      </c>
      <c r="BJ14" s="168">
        <f t="shared" si="3"/>
        <v>155910</v>
      </c>
      <c r="BK14" s="168">
        <f t="shared" si="3"/>
        <v>155910</v>
      </c>
      <c r="BL14" s="169">
        <f t="shared" si="3"/>
        <v>155910</v>
      </c>
    </row>
    <row r="15" spans="1:64" s="45" customFormat="1" ht="18" x14ac:dyDescent="0.25">
      <c r="A15" s="114"/>
      <c r="B15" s="129" t="s">
        <v>153</v>
      </c>
      <c r="C15" s="179">
        <f>SUM(D15:BL15)</f>
        <v>1342331.3199999998</v>
      </c>
      <c r="D15" s="146">
        <v>43896</v>
      </c>
      <c r="E15" s="127">
        <f>Days!F222</f>
        <v>238638</v>
      </c>
      <c r="F15" s="127">
        <f>Days!G222</f>
        <v>119343</v>
      </c>
      <c r="G15" s="127">
        <f>Days!H222</f>
        <v>150176</v>
      </c>
      <c r="H15" s="127">
        <f>Days!I222</f>
        <v>85920</v>
      </c>
      <c r="I15" s="127">
        <f>Days!J222</f>
        <v>96474</v>
      </c>
      <c r="J15" s="127">
        <f>Days!K222</f>
        <v>85920</v>
      </c>
      <c r="K15" s="127">
        <f>Days!L222</f>
        <v>85920</v>
      </c>
      <c r="L15" s="127">
        <f>Days!M222</f>
        <v>85920</v>
      </c>
      <c r="M15" s="127">
        <f>Days!N222</f>
        <v>85920</v>
      </c>
      <c r="N15" s="127">
        <f>Days!O222</f>
        <v>85920</v>
      </c>
      <c r="O15" s="127">
        <f>Days!P222</f>
        <v>85920</v>
      </c>
      <c r="P15" s="127">
        <f>Days!Q222</f>
        <v>85920</v>
      </c>
      <c r="Q15" s="127">
        <f>Days!R222</f>
        <v>0</v>
      </c>
      <c r="R15" s="127">
        <f>Days!S222</f>
        <v>1617.6150000000002</v>
      </c>
      <c r="S15" s="127">
        <f>Days!T222</f>
        <v>0</v>
      </c>
      <c r="T15" s="127">
        <f>Days!U222</f>
        <v>1558.39</v>
      </c>
      <c r="U15" s="127">
        <f>Days!V222</f>
        <v>0</v>
      </c>
      <c r="V15" s="127">
        <f>Days!W222</f>
        <v>0</v>
      </c>
      <c r="W15" s="127">
        <f>Days!X222</f>
        <v>0</v>
      </c>
      <c r="X15" s="127">
        <f>Days!Y222</f>
        <v>0</v>
      </c>
      <c r="Y15" s="127">
        <f>Days!Z222</f>
        <v>0</v>
      </c>
      <c r="Z15" s="127">
        <f>Days!AA222</f>
        <v>0</v>
      </c>
      <c r="AA15" s="127">
        <f>Days!AB222</f>
        <v>0</v>
      </c>
      <c r="AB15" s="127">
        <f>Days!AC222</f>
        <v>0</v>
      </c>
      <c r="AC15" s="127">
        <f>Days!AD222</f>
        <v>0</v>
      </c>
      <c r="AD15" s="127">
        <f>Days!AE222</f>
        <v>3268.3150000000001</v>
      </c>
      <c r="AE15" s="127">
        <f>Days!AF222</f>
        <v>0</v>
      </c>
      <c r="AF15" s="127">
        <f>Days!AG222</f>
        <v>0</v>
      </c>
      <c r="AG15" s="127">
        <f>Days!AH222</f>
        <v>0</v>
      </c>
      <c r="AH15" s="127">
        <f>Days!AI222</f>
        <v>0</v>
      </c>
      <c r="AI15" s="127">
        <f>Days!AJ222</f>
        <v>0</v>
      </c>
      <c r="AJ15" s="127">
        <f>Days!AK222</f>
        <v>0</v>
      </c>
      <c r="AK15" s="127">
        <f>Days!AL222</f>
        <v>0</v>
      </c>
      <c r="AL15" s="127">
        <f>Days!AM222</f>
        <v>0</v>
      </c>
      <c r="AM15" s="127">
        <f>Days!AN222</f>
        <v>0</v>
      </c>
      <c r="AN15" s="127">
        <f>Days!AO222</f>
        <v>0</v>
      </c>
      <c r="AO15" s="127">
        <f>Days!AP222</f>
        <v>0</v>
      </c>
      <c r="AP15" s="127">
        <f>Days!AQ222</f>
        <v>0</v>
      </c>
      <c r="AQ15" s="127">
        <f>Days!AR222</f>
        <v>0</v>
      </c>
      <c r="AR15" s="127">
        <f>Days!AS222</f>
        <v>0</v>
      </c>
      <c r="AS15" s="127">
        <f>Days!AT222</f>
        <v>0</v>
      </c>
      <c r="AT15" s="127">
        <f>Days!AU222</f>
        <v>0</v>
      </c>
      <c r="AU15" s="127">
        <f>Days!AV222</f>
        <v>0</v>
      </c>
      <c r="AV15" s="127">
        <f>Days!AW222</f>
        <v>0</v>
      </c>
      <c r="AW15" s="127">
        <f>Days!AX222</f>
        <v>0</v>
      </c>
      <c r="AX15" s="127">
        <f>Days!AY222</f>
        <v>0</v>
      </c>
      <c r="AY15" s="127">
        <f>Days!AZ222</f>
        <v>0</v>
      </c>
      <c r="AZ15" s="127">
        <f>Days!BA222</f>
        <v>0</v>
      </c>
      <c r="BA15" s="127">
        <f>Days!BB222</f>
        <v>0</v>
      </c>
      <c r="BB15" s="127">
        <f>Days!BC222</f>
        <v>0</v>
      </c>
      <c r="BC15" s="127">
        <f>Days!BD222</f>
        <v>0</v>
      </c>
      <c r="BD15" s="127">
        <f>Days!BE222</f>
        <v>0</v>
      </c>
      <c r="BE15" s="127">
        <f>Days!BF222</f>
        <v>0</v>
      </c>
      <c r="BF15" s="127">
        <f>Days!BG222</f>
        <v>0</v>
      </c>
      <c r="BG15" s="127">
        <f>Days!BH222</f>
        <v>0</v>
      </c>
      <c r="BH15" s="127">
        <f>Days!BI222</f>
        <v>0</v>
      </c>
      <c r="BI15" s="127">
        <f>Days!BJ222</f>
        <v>0</v>
      </c>
      <c r="BJ15" s="127">
        <f>Days!BK222</f>
        <v>0</v>
      </c>
      <c r="BK15" s="127">
        <f>Days!BL222</f>
        <v>0</v>
      </c>
      <c r="BL15" s="127">
        <f>Days!BM222</f>
        <v>0</v>
      </c>
    </row>
    <row r="16" spans="1:64" s="45" customFormat="1" hidden="1" x14ac:dyDescent="0.2">
      <c r="A16" s="114"/>
      <c r="B16" s="129" t="s">
        <v>154</v>
      </c>
      <c r="C16" s="119">
        <f>SUM(E16:BM16)</f>
        <v>2337183.5759999999</v>
      </c>
      <c r="D16" s="146"/>
      <c r="E16" s="127">
        <f>Days!F223</f>
        <v>429548.39999999997</v>
      </c>
      <c r="F16" s="127">
        <f>Days!G223</f>
        <v>214817.4</v>
      </c>
      <c r="G16" s="127">
        <f>Days!H223</f>
        <v>270316.79999999999</v>
      </c>
      <c r="H16" s="127">
        <f>Days!I223</f>
        <v>154656</v>
      </c>
      <c r="I16" s="127">
        <f>Days!J223</f>
        <v>173653.2</v>
      </c>
      <c r="J16" s="127">
        <f>Days!K223</f>
        <v>154656</v>
      </c>
      <c r="K16" s="127">
        <f>Days!L223</f>
        <v>154656</v>
      </c>
      <c r="L16" s="127">
        <f>Days!M223</f>
        <v>154656</v>
      </c>
      <c r="M16" s="127">
        <f>Days!N223</f>
        <v>154656</v>
      </c>
      <c r="N16" s="127">
        <f>Days!O223</f>
        <v>154656</v>
      </c>
      <c r="O16" s="127">
        <f>Days!P223</f>
        <v>154656</v>
      </c>
      <c r="P16" s="127">
        <f>Days!Q223</f>
        <v>154656</v>
      </c>
      <c r="Q16" s="127">
        <f>Days!R223</f>
        <v>0</v>
      </c>
      <c r="R16" s="127">
        <f>Days!S223</f>
        <v>2911.7070000000003</v>
      </c>
      <c r="S16" s="127">
        <f>Days!T223</f>
        <v>0</v>
      </c>
      <c r="T16" s="127">
        <f>Days!U223</f>
        <v>2805.1020000000003</v>
      </c>
      <c r="U16" s="127">
        <f>Days!V223</f>
        <v>0</v>
      </c>
      <c r="V16" s="127">
        <f>Days!W223</f>
        <v>0</v>
      </c>
      <c r="W16" s="127">
        <f>Days!X223</f>
        <v>0</v>
      </c>
      <c r="X16" s="127">
        <f>Days!Y223</f>
        <v>0</v>
      </c>
      <c r="Y16" s="127">
        <f>Days!Z223</f>
        <v>0</v>
      </c>
      <c r="Z16" s="127">
        <f>Days!AA223</f>
        <v>0</v>
      </c>
      <c r="AA16" s="127">
        <f>Days!AB223</f>
        <v>0</v>
      </c>
      <c r="AB16" s="127">
        <f>Days!AC223</f>
        <v>0</v>
      </c>
      <c r="AC16" s="127">
        <f>Days!AD223</f>
        <v>0</v>
      </c>
      <c r="AD16" s="127">
        <f>Days!AE223</f>
        <v>5882.9670000000006</v>
      </c>
      <c r="AE16" s="127">
        <f>Days!AF223</f>
        <v>0</v>
      </c>
      <c r="AF16" s="127">
        <f>Days!AG223</f>
        <v>0</v>
      </c>
      <c r="AG16" s="127">
        <f>Days!AH223</f>
        <v>0</v>
      </c>
      <c r="AH16" s="127">
        <f>Days!AI223</f>
        <v>0</v>
      </c>
      <c r="AI16" s="127">
        <f>Days!AJ223</f>
        <v>0</v>
      </c>
      <c r="AJ16" s="127">
        <f>Days!AK223</f>
        <v>0</v>
      </c>
      <c r="AK16" s="127">
        <f>Days!AL223</f>
        <v>0</v>
      </c>
      <c r="AL16" s="127">
        <f>Days!AM223</f>
        <v>0</v>
      </c>
      <c r="AM16" s="127">
        <f>Days!AN223</f>
        <v>0</v>
      </c>
      <c r="AN16" s="127">
        <f>Days!AO223</f>
        <v>0</v>
      </c>
      <c r="AO16" s="127">
        <f>Days!AP223</f>
        <v>0</v>
      </c>
      <c r="AP16" s="127">
        <f>Days!AQ223</f>
        <v>0</v>
      </c>
      <c r="AQ16" s="127">
        <f>Days!AR223</f>
        <v>0</v>
      </c>
      <c r="AR16" s="127">
        <f>Days!AS223</f>
        <v>0</v>
      </c>
      <c r="AS16" s="127">
        <f>Days!AT223</f>
        <v>0</v>
      </c>
      <c r="AT16" s="127">
        <f>Days!AU223</f>
        <v>0</v>
      </c>
      <c r="AU16" s="127">
        <f>Days!AV223</f>
        <v>0</v>
      </c>
      <c r="AV16" s="127">
        <f>Days!AW223</f>
        <v>0</v>
      </c>
      <c r="AW16" s="127">
        <f>Days!AX223</f>
        <v>0</v>
      </c>
      <c r="AX16" s="127">
        <f>Days!AY223</f>
        <v>0</v>
      </c>
      <c r="AY16" s="127">
        <f>Days!AZ223</f>
        <v>0</v>
      </c>
      <c r="AZ16" s="127">
        <f>Days!BA223</f>
        <v>0</v>
      </c>
      <c r="BA16" s="127">
        <f>Days!BB223</f>
        <v>0</v>
      </c>
      <c r="BB16" s="127">
        <f>Days!BC223</f>
        <v>0</v>
      </c>
      <c r="BC16" s="127">
        <f>Days!BD223</f>
        <v>0</v>
      </c>
      <c r="BD16" s="127">
        <f>Days!BE223</f>
        <v>0</v>
      </c>
      <c r="BE16" s="127">
        <f>Days!BF223</f>
        <v>0</v>
      </c>
      <c r="BF16" s="127">
        <f>Days!BG223</f>
        <v>0</v>
      </c>
      <c r="BG16" s="127">
        <f>Days!BH223</f>
        <v>0</v>
      </c>
      <c r="BH16" s="127">
        <f>Days!BI223</f>
        <v>0</v>
      </c>
      <c r="BI16" s="127">
        <f>Days!BJ223</f>
        <v>0</v>
      </c>
      <c r="BJ16" s="127">
        <f>Days!BK223</f>
        <v>0</v>
      </c>
      <c r="BK16" s="127">
        <f>Days!BL223</f>
        <v>0</v>
      </c>
      <c r="BL16" s="127">
        <f>Days!BM223</f>
        <v>0</v>
      </c>
    </row>
    <row r="17" spans="1:227" s="62" customFormat="1" hidden="1" x14ac:dyDescent="0.2">
      <c r="A17" s="125"/>
      <c r="B17" s="129" t="s">
        <v>151</v>
      </c>
      <c r="C17" s="119">
        <f>SUM(E17:BM17)</f>
        <v>0</v>
      </c>
      <c r="D17" s="142"/>
      <c r="E17" s="127">
        <f>Days!F224</f>
        <v>0</v>
      </c>
      <c r="F17" s="127">
        <f>Days!G224</f>
        <v>0</v>
      </c>
      <c r="G17" s="127">
        <f>Days!H224</f>
        <v>0</v>
      </c>
      <c r="H17" s="127">
        <f>Days!I224</f>
        <v>0</v>
      </c>
      <c r="I17" s="127">
        <f>Days!J224</f>
        <v>0</v>
      </c>
      <c r="J17" s="127">
        <f>Days!K224</f>
        <v>0</v>
      </c>
      <c r="K17" s="127">
        <f>Days!L224</f>
        <v>0</v>
      </c>
      <c r="L17" s="127">
        <f>Days!M224</f>
        <v>0</v>
      </c>
      <c r="M17" s="127">
        <f>Days!N224</f>
        <v>0</v>
      </c>
      <c r="N17" s="127">
        <f>Days!O224</f>
        <v>0</v>
      </c>
      <c r="O17" s="127">
        <f>Days!P224</f>
        <v>0</v>
      </c>
      <c r="P17" s="127">
        <f>Days!Q224</f>
        <v>0</v>
      </c>
      <c r="Q17" s="127">
        <f>Days!R224</f>
        <v>0</v>
      </c>
      <c r="R17" s="127">
        <f>Days!S224</f>
        <v>0</v>
      </c>
      <c r="S17" s="127">
        <f>Days!T224</f>
        <v>0</v>
      </c>
      <c r="T17" s="127">
        <f>Days!U224</f>
        <v>0</v>
      </c>
      <c r="U17" s="127">
        <f>Days!V224</f>
        <v>0</v>
      </c>
      <c r="V17" s="127">
        <f>Days!W224</f>
        <v>0</v>
      </c>
      <c r="W17" s="127">
        <f>Days!X224</f>
        <v>0</v>
      </c>
      <c r="X17" s="127">
        <f>Days!Y224</f>
        <v>0</v>
      </c>
      <c r="Y17" s="127">
        <f>Days!Z224</f>
        <v>0</v>
      </c>
      <c r="Z17" s="127">
        <f>Days!AA224</f>
        <v>0</v>
      </c>
      <c r="AA17" s="127">
        <f>Days!AB224</f>
        <v>0</v>
      </c>
      <c r="AB17" s="127">
        <f>Days!AC224</f>
        <v>0</v>
      </c>
      <c r="AC17" s="127">
        <f>Days!AD224</f>
        <v>0</v>
      </c>
      <c r="AD17" s="127">
        <f>Days!AE224</f>
        <v>0</v>
      </c>
      <c r="AE17" s="127">
        <f>Days!AF224</f>
        <v>0</v>
      </c>
      <c r="AF17" s="127">
        <f>Days!AG224</f>
        <v>0</v>
      </c>
      <c r="AG17" s="127">
        <f>Days!AH224</f>
        <v>0</v>
      </c>
      <c r="AH17" s="127">
        <f>Days!AI224</f>
        <v>0</v>
      </c>
      <c r="AI17" s="127">
        <f>Days!AJ224</f>
        <v>0</v>
      </c>
      <c r="AJ17" s="127">
        <f>Days!AK224</f>
        <v>0</v>
      </c>
      <c r="AK17" s="127">
        <f>Days!AL224</f>
        <v>0</v>
      </c>
      <c r="AL17" s="127">
        <f>Days!AM224</f>
        <v>0</v>
      </c>
      <c r="AM17" s="127">
        <f>Days!AN224</f>
        <v>0</v>
      </c>
      <c r="AN17" s="127">
        <f>Days!AO224</f>
        <v>0</v>
      </c>
      <c r="AO17" s="127">
        <f>Days!AP224</f>
        <v>0</v>
      </c>
      <c r="AP17" s="127">
        <f>Days!AQ224</f>
        <v>0</v>
      </c>
      <c r="AQ17" s="127">
        <f>Days!AR224</f>
        <v>0</v>
      </c>
      <c r="AR17" s="127">
        <f>Days!AS224</f>
        <v>0</v>
      </c>
      <c r="AS17" s="127">
        <f>Days!AT224</f>
        <v>0</v>
      </c>
      <c r="AT17" s="127">
        <f>Days!AU224</f>
        <v>0</v>
      </c>
      <c r="AU17" s="127">
        <f>Days!AV224</f>
        <v>0</v>
      </c>
      <c r="AV17" s="127">
        <f>Days!AW224</f>
        <v>0</v>
      </c>
      <c r="AW17" s="127">
        <f>Days!AX224</f>
        <v>0</v>
      </c>
      <c r="AX17" s="127">
        <f>Days!AY224</f>
        <v>0</v>
      </c>
      <c r="AY17" s="127">
        <f>Days!AZ224</f>
        <v>0</v>
      </c>
      <c r="AZ17" s="127">
        <f>Days!BA224</f>
        <v>0</v>
      </c>
      <c r="BA17" s="127">
        <f>Days!BB224</f>
        <v>0</v>
      </c>
      <c r="BB17" s="127">
        <f>Days!BC224</f>
        <v>0</v>
      </c>
      <c r="BC17" s="127">
        <f>Days!BD224</f>
        <v>0</v>
      </c>
      <c r="BD17" s="127">
        <f>Days!BE224</f>
        <v>0</v>
      </c>
      <c r="BE17" s="127">
        <f>Days!BF224</f>
        <v>0</v>
      </c>
      <c r="BF17" s="127">
        <f>Days!BG224</f>
        <v>0</v>
      </c>
      <c r="BG17" s="127">
        <f>Days!BH224</f>
        <v>0</v>
      </c>
      <c r="BH17" s="127">
        <f>Days!BI224</f>
        <v>0</v>
      </c>
      <c r="BI17" s="127">
        <f>Days!BJ224</f>
        <v>0</v>
      </c>
      <c r="BJ17" s="127">
        <f>Days!BK224</f>
        <v>0</v>
      </c>
      <c r="BK17" s="127">
        <f>Days!BL224</f>
        <v>0</v>
      </c>
      <c r="BL17" s="127">
        <f>Days!BM224</f>
        <v>0</v>
      </c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  <c r="EW17" s="126"/>
      <c r="EX17" s="126"/>
      <c r="EY17" s="126"/>
      <c r="EZ17" s="126"/>
      <c r="FA17" s="126"/>
      <c r="FB17" s="126"/>
      <c r="FC17" s="126"/>
      <c r="FD17" s="126"/>
      <c r="FE17" s="126"/>
      <c r="FF17" s="126"/>
      <c r="FG17" s="126"/>
      <c r="FH17" s="126"/>
      <c r="FI17" s="126"/>
      <c r="FJ17" s="126"/>
      <c r="FK17" s="126"/>
      <c r="FL17" s="126"/>
      <c r="FM17" s="126"/>
      <c r="FN17" s="126"/>
      <c r="FO17" s="126"/>
      <c r="FP17" s="126"/>
      <c r="FQ17" s="126"/>
      <c r="FR17" s="126"/>
      <c r="FS17" s="126"/>
      <c r="FT17" s="126"/>
      <c r="FU17" s="126"/>
      <c r="FV17" s="126"/>
      <c r="FW17" s="126"/>
      <c r="FX17" s="126"/>
      <c r="FY17" s="126"/>
      <c r="FZ17" s="126"/>
      <c r="GA17" s="126"/>
      <c r="GB17" s="126"/>
      <c r="GC17" s="126"/>
      <c r="GD17" s="126"/>
      <c r="GE17" s="126"/>
      <c r="GF17" s="126"/>
      <c r="GG17" s="126"/>
      <c r="GH17" s="126"/>
      <c r="GI17" s="126"/>
      <c r="GJ17" s="126"/>
      <c r="GK17" s="126"/>
      <c r="GL17" s="126"/>
      <c r="GM17" s="126"/>
      <c r="GN17" s="126"/>
      <c r="GO17" s="126"/>
      <c r="GP17" s="126"/>
      <c r="GQ17" s="126"/>
      <c r="GR17" s="126"/>
      <c r="GS17" s="126"/>
      <c r="GT17" s="126"/>
      <c r="GU17" s="126"/>
      <c r="GV17" s="126"/>
      <c r="GW17" s="126"/>
      <c r="GX17" s="126"/>
      <c r="GY17" s="126"/>
      <c r="GZ17" s="126"/>
      <c r="HA17" s="126"/>
      <c r="HB17" s="126"/>
      <c r="HC17" s="126"/>
      <c r="HD17" s="126"/>
      <c r="HE17" s="126"/>
      <c r="HF17" s="126"/>
      <c r="HG17" s="126"/>
      <c r="HH17" s="126"/>
      <c r="HI17" s="126"/>
      <c r="HJ17" s="126"/>
      <c r="HK17" s="126"/>
      <c r="HL17" s="126"/>
      <c r="HM17" s="126"/>
      <c r="HN17" s="126"/>
      <c r="HO17" s="126"/>
      <c r="HP17" s="126"/>
      <c r="HQ17" s="126"/>
      <c r="HR17" s="126"/>
      <c r="HS17" s="126"/>
    </row>
    <row r="18" spans="1:227" s="62" customFormat="1" x14ac:dyDescent="0.2">
      <c r="A18" s="125"/>
      <c r="B18" s="129" t="s">
        <v>158</v>
      </c>
      <c r="C18" s="119">
        <f>C16+C17+D18</f>
        <v>2416277.5759999999</v>
      </c>
      <c r="D18" s="146">
        <v>79094</v>
      </c>
      <c r="E18" s="127">
        <f t="shared" ref="E18:AJ18" si="4">E17+E16</f>
        <v>429548.39999999997</v>
      </c>
      <c r="F18" s="58">
        <f t="shared" si="4"/>
        <v>214817.4</v>
      </c>
      <c r="G18" s="58">
        <f t="shared" si="4"/>
        <v>270316.79999999999</v>
      </c>
      <c r="H18" s="58">
        <f t="shared" si="4"/>
        <v>154656</v>
      </c>
      <c r="I18" s="58">
        <f t="shared" si="4"/>
        <v>173653.2</v>
      </c>
      <c r="J18" s="58">
        <f t="shared" si="4"/>
        <v>154656</v>
      </c>
      <c r="K18" s="58">
        <f t="shared" si="4"/>
        <v>154656</v>
      </c>
      <c r="L18" s="58">
        <f t="shared" si="4"/>
        <v>154656</v>
      </c>
      <c r="M18" s="58">
        <f t="shared" si="4"/>
        <v>154656</v>
      </c>
      <c r="N18" s="58">
        <f t="shared" si="4"/>
        <v>154656</v>
      </c>
      <c r="O18" s="58">
        <f t="shared" si="4"/>
        <v>154656</v>
      </c>
      <c r="P18" s="58">
        <f t="shared" si="4"/>
        <v>154656</v>
      </c>
      <c r="Q18" s="58">
        <f t="shared" si="4"/>
        <v>0</v>
      </c>
      <c r="R18" s="58">
        <f t="shared" si="4"/>
        <v>2911.7070000000003</v>
      </c>
      <c r="S18" s="58">
        <f t="shared" si="4"/>
        <v>0</v>
      </c>
      <c r="T18" s="58">
        <f t="shared" si="4"/>
        <v>2805.1020000000003</v>
      </c>
      <c r="U18" s="58">
        <f t="shared" si="4"/>
        <v>0</v>
      </c>
      <c r="V18" s="58">
        <f t="shared" si="4"/>
        <v>0</v>
      </c>
      <c r="W18" s="58">
        <f t="shared" si="4"/>
        <v>0</v>
      </c>
      <c r="X18" s="58">
        <f t="shared" si="4"/>
        <v>0</v>
      </c>
      <c r="Y18" s="58">
        <f t="shared" si="4"/>
        <v>0</v>
      </c>
      <c r="Z18" s="58">
        <f t="shared" si="4"/>
        <v>0</v>
      </c>
      <c r="AA18" s="58">
        <f t="shared" si="4"/>
        <v>0</v>
      </c>
      <c r="AB18" s="58">
        <f t="shared" si="4"/>
        <v>0</v>
      </c>
      <c r="AC18" s="58">
        <f t="shared" si="4"/>
        <v>0</v>
      </c>
      <c r="AD18" s="58">
        <f t="shared" si="4"/>
        <v>5882.9670000000006</v>
      </c>
      <c r="AE18" s="58">
        <f t="shared" si="4"/>
        <v>0</v>
      </c>
      <c r="AF18" s="58">
        <f t="shared" si="4"/>
        <v>0</v>
      </c>
      <c r="AG18" s="58">
        <f t="shared" si="4"/>
        <v>0</v>
      </c>
      <c r="AH18" s="58">
        <f t="shared" si="4"/>
        <v>0</v>
      </c>
      <c r="AI18" s="58">
        <f t="shared" si="4"/>
        <v>0</v>
      </c>
      <c r="AJ18" s="58">
        <f t="shared" si="4"/>
        <v>0</v>
      </c>
      <c r="AK18" s="58">
        <f t="shared" ref="AK18:BL18" si="5">AK17+AK16</f>
        <v>0</v>
      </c>
      <c r="AL18" s="58">
        <f t="shared" si="5"/>
        <v>0</v>
      </c>
      <c r="AM18" s="58">
        <f t="shared" si="5"/>
        <v>0</v>
      </c>
      <c r="AN18" s="58">
        <f t="shared" si="5"/>
        <v>0</v>
      </c>
      <c r="AO18" s="58">
        <f t="shared" si="5"/>
        <v>0</v>
      </c>
      <c r="AP18" s="58">
        <f t="shared" si="5"/>
        <v>0</v>
      </c>
      <c r="AQ18" s="58">
        <f t="shared" si="5"/>
        <v>0</v>
      </c>
      <c r="AR18" s="58">
        <f t="shared" si="5"/>
        <v>0</v>
      </c>
      <c r="AS18" s="58">
        <f t="shared" si="5"/>
        <v>0</v>
      </c>
      <c r="AT18" s="58">
        <f t="shared" si="5"/>
        <v>0</v>
      </c>
      <c r="AU18" s="58">
        <f t="shared" si="5"/>
        <v>0</v>
      </c>
      <c r="AV18" s="58">
        <f t="shared" si="5"/>
        <v>0</v>
      </c>
      <c r="AW18" s="58">
        <f t="shared" si="5"/>
        <v>0</v>
      </c>
      <c r="AX18" s="58">
        <f t="shared" si="5"/>
        <v>0</v>
      </c>
      <c r="AY18" s="58">
        <f t="shared" si="5"/>
        <v>0</v>
      </c>
      <c r="AZ18" s="58">
        <f t="shared" si="5"/>
        <v>0</v>
      </c>
      <c r="BA18" s="58">
        <f t="shared" si="5"/>
        <v>0</v>
      </c>
      <c r="BB18" s="58">
        <f t="shared" si="5"/>
        <v>0</v>
      </c>
      <c r="BC18" s="58">
        <f t="shared" si="5"/>
        <v>0</v>
      </c>
      <c r="BD18" s="58">
        <f t="shared" si="5"/>
        <v>0</v>
      </c>
      <c r="BE18" s="58">
        <f t="shared" si="5"/>
        <v>0</v>
      </c>
      <c r="BF18" s="58">
        <f t="shared" si="5"/>
        <v>0</v>
      </c>
      <c r="BG18" s="58">
        <f t="shared" si="5"/>
        <v>0</v>
      </c>
      <c r="BH18" s="58">
        <f t="shared" si="5"/>
        <v>0</v>
      </c>
      <c r="BI18" s="58">
        <f t="shared" si="5"/>
        <v>0</v>
      </c>
      <c r="BJ18" s="58">
        <f t="shared" si="5"/>
        <v>0</v>
      </c>
      <c r="BK18" s="58">
        <f t="shared" si="5"/>
        <v>0</v>
      </c>
      <c r="BL18" s="58">
        <f t="shared" si="5"/>
        <v>0</v>
      </c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</row>
    <row r="19" spans="1:227" s="62" customFormat="1" x14ac:dyDescent="0.2">
      <c r="A19" s="125"/>
      <c r="B19" s="129" t="s">
        <v>191</v>
      </c>
      <c r="C19" s="119">
        <f>C15+C18</f>
        <v>3758608.8959999997</v>
      </c>
      <c r="D19" s="161">
        <f t="shared" ref="D19:BL19" si="6">D15+D18</f>
        <v>122990</v>
      </c>
      <c r="E19" s="161">
        <f t="shared" si="6"/>
        <v>668186.39999999991</v>
      </c>
      <c r="F19" s="161">
        <f t="shared" si="6"/>
        <v>334160.40000000002</v>
      </c>
      <c r="G19" s="161">
        <f t="shared" si="6"/>
        <v>420492.79999999999</v>
      </c>
      <c r="H19" s="161">
        <f t="shared" si="6"/>
        <v>240576</v>
      </c>
      <c r="I19" s="161">
        <f t="shared" si="6"/>
        <v>270127.2</v>
      </c>
      <c r="J19" s="161">
        <f t="shared" si="6"/>
        <v>240576</v>
      </c>
      <c r="K19" s="161">
        <f t="shared" si="6"/>
        <v>240576</v>
      </c>
      <c r="L19" s="161">
        <f t="shared" si="6"/>
        <v>240576</v>
      </c>
      <c r="M19" s="161">
        <f t="shared" si="6"/>
        <v>240576</v>
      </c>
      <c r="N19" s="161">
        <f t="shared" si="6"/>
        <v>240576</v>
      </c>
      <c r="O19" s="161">
        <f t="shared" si="6"/>
        <v>240576</v>
      </c>
      <c r="P19" s="161">
        <f t="shared" si="6"/>
        <v>240576</v>
      </c>
      <c r="Q19" s="161">
        <f t="shared" si="6"/>
        <v>0</v>
      </c>
      <c r="R19" s="161">
        <f t="shared" si="6"/>
        <v>4529.3220000000001</v>
      </c>
      <c r="S19" s="161">
        <f t="shared" si="6"/>
        <v>0</v>
      </c>
      <c r="T19" s="161">
        <f t="shared" si="6"/>
        <v>4363.4920000000002</v>
      </c>
      <c r="U19" s="161">
        <f t="shared" si="6"/>
        <v>0</v>
      </c>
      <c r="V19" s="161">
        <f t="shared" si="6"/>
        <v>0</v>
      </c>
      <c r="W19" s="161">
        <f t="shared" si="6"/>
        <v>0</v>
      </c>
      <c r="X19" s="161">
        <f t="shared" si="6"/>
        <v>0</v>
      </c>
      <c r="Y19" s="161">
        <f t="shared" si="6"/>
        <v>0</v>
      </c>
      <c r="Z19" s="161">
        <f t="shared" si="6"/>
        <v>0</v>
      </c>
      <c r="AA19" s="161">
        <f t="shared" si="6"/>
        <v>0</v>
      </c>
      <c r="AB19" s="161">
        <f t="shared" si="6"/>
        <v>0</v>
      </c>
      <c r="AC19" s="161">
        <f t="shared" si="6"/>
        <v>0</v>
      </c>
      <c r="AD19" s="161">
        <f t="shared" si="6"/>
        <v>9151.2820000000011</v>
      </c>
      <c r="AE19" s="161">
        <f t="shared" si="6"/>
        <v>0</v>
      </c>
      <c r="AF19" s="161">
        <f t="shared" si="6"/>
        <v>0</v>
      </c>
      <c r="AG19" s="161">
        <f t="shared" si="6"/>
        <v>0</v>
      </c>
      <c r="AH19" s="161">
        <f t="shared" si="6"/>
        <v>0</v>
      </c>
      <c r="AI19" s="161">
        <f t="shared" si="6"/>
        <v>0</v>
      </c>
      <c r="AJ19" s="161">
        <f t="shared" si="6"/>
        <v>0</v>
      </c>
      <c r="AK19" s="161">
        <f t="shared" si="6"/>
        <v>0</v>
      </c>
      <c r="AL19" s="161">
        <f t="shared" si="6"/>
        <v>0</v>
      </c>
      <c r="AM19" s="161">
        <f t="shared" si="6"/>
        <v>0</v>
      </c>
      <c r="AN19" s="161">
        <f t="shared" si="6"/>
        <v>0</v>
      </c>
      <c r="AO19" s="161">
        <f t="shared" si="6"/>
        <v>0</v>
      </c>
      <c r="AP19" s="161">
        <f t="shared" si="6"/>
        <v>0</v>
      </c>
      <c r="AQ19" s="161">
        <f t="shared" si="6"/>
        <v>0</v>
      </c>
      <c r="AR19" s="161">
        <f t="shared" si="6"/>
        <v>0</v>
      </c>
      <c r="AS19" s="161">
        <f t="shared" si="6"/>
        <v>0</v>
      </c>
      <c r="AT19" s="161">
        <f t="shared" si="6"/>
        <v>0</v>
      </c>
      <c r="AU19" s="161">
        <f t="shared" si="6"/>
        <v>0</v>
      </c>
      <c r="AV19" s="161">
        <f t="shared" si="6"/>
        <v>0</v>
      </c>
      <c r="AW19" s="161">
        <f t="shared" si="6"/>
        <v>0</v>
      </c>
      <c r="AX19" s="161">
        <f t="shared" si="6"/>
        <v>0</v>
      </c>
      <c r="AY19" s="161">
        <f t="shared" si="6"/>
        <v>0</v>
      </c>
      <c r="AZ19" s="161">
        <f t="shared" si="6"/>
        <v>0</v>
      </c>
      <c r="BA19" s="161">
        <f t="shared" si="6"/>
        <v>0</v>
      </c>
      <c r="BB19" s="161">
        <f t="shared" si="6"/>
        <v>0</v>
      </c>
      <c r="BC19" s="161">
        <f t="shared" si="6"/>
        <v>0</v>
      </c>
      <c r="BD19" s="161">
        <f t="shared" si="6"/>
        <v>0</v>
      </c>
      <c r="BE19" s="161">
        <f t="shared" si="6"/>
        <v>0</v>
      </c>
      <c r="BF19" s="161">
        <f t="shared" si="6"/>
        <v>0</v>
      </c>
      <c r="BG19" s="161">
        <f t="shared" si="6"/>
        <v>0</v>
      </c>
      <c r="BH19" s="161">
        <f t="shared" si="6"/>
        <v>0</v>
      </c>
      <c r="BI19" s="161">
        <f t="shared" si="6"/>
        <v>0</v>
      </c>
      <c r="BJ19" s="161">
        <f t="shared" si="6"/>
        <v>0</v>
      </c>
      <c r="BK19" s="161">
        <f t="shared" si="6"/>
        <v>0</v>
      </c>
      <c r="BL19" s="161">
        <f t="shared" si="6"/>
        <v>0</v>
      </c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</row>
    <row r="20" spans="1:227" s="45" customFormat="1" x14ac:dyDescent="0.2">
      <c r="A20" s="114"/>
      <c r="B20" s="129" t="s">
        <v>190</v>
      </c>
      <c r="C20" s="132">
        <f>C18/C15</f>
        <v>1.8000604917718825</v>
      </c>
      <c r="D20" s="132">
        <f>D18/D15</f>
        <v>1.8018498268634955</v>
      </c>
      <c r="E20" s="136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9"/>
      <c r="BM20" s="63"/>
    </row>
    <row r="21" spans="1:227" s="45" customFormat="1" ht="18" x14ac:dyDescent="0.25">
      <c r="A21" s="114"/>
      <c r="B21" s="129" t="s">
        <v>157</v>
      </c>
      <c r="C21" s="179">
        <f>D23+SUM(E21:BL21)</f>
        <v>2653</v>
      </c>
      <c r="D21" s="147"/>
      <c r="E21" s="127">
        <f>Expenses!F57</f>
        <v>0</v>
      </c>
      <c r="F21" s="11">
        <f>Expenses!G57</f>
        <v>0</v>
      </c>
      <c r="G21" s="11">
        <f>Expenses!H57</f>
        <v>0</v>
      </c>
      <c r="H21" s="11">
        <f>Expenses!I57</f>
        <v>0</v>
      </c>
      <c r="I21" s="11">
        <f>Expenses!J57</f>
        <v>0</v>
      </c>
      <c r="J21" s="11">
        <f>Expenses!K57</f>
        <v>0</v>
      </c>
      <c r="K21" s="11">
        <f>Expenses!L57</f>
        <v>0</v>
      </c>
      <c r="L21" s="11">
        <f>Expenses!M57</f>
        <v>0</v>
      </c>
      <c r="M21" s="11">
        <f>Expenses!N57</f>
        <v>0</v>
      </c>
      <c r="N21" s="11">
        <f>Expenses!O57</f>
        <v>0</v>
      </c>
      <c r="O21" s="11">
        <f>Expenses!P57</f>
        <v>0</v>
      </c>
      <c r="P21" s="11">
        <f>Expenses!Q57</f>
        <v>0</v>
      </c>
      <c r="Q21" s="11">
        <f>Expenses!R57</f>
        <v>0</v>
      </c>
      <c r="R21" s="11">
        <f>Expenses!S57</f>
        <v>0</v>
      </c>
      <c r="S21" s="11">
        <f>Expenses!T57</f>
        <v>0</v>
      </c>
      <c r="T21" s="11">
        <f>Expenses!U57</f>
        <v>0</v>
      </c>
      <c r="U21" s="11">
        <f>Expenses!V57</f>
        <v>0</v>
      </c>
      <c r="V21" s="11">
        <f>Expenses!W57</f>
        <v>0</v>
      </c>
      <c r="W21" s="11">
        <f>Expenses!X57</f>
        <v>0</v>
      </c>
      <c r="X21" s="11">
        <f>Expenses!Y57</f>
        <v>0</v>
      </c>
      <c r="Y21" s="11">
        <f>Expenses!Z57</f>
        <v>0</v>
      </c>
      <c r="Z21" s="11">
        <f>Expenses!AA57</f>
        <v>0</v>
      </c>
      <c r="AA21" s="11">
        <f>Expenses!AB57</f>
        <v>0</v>
      </c>
      <c r="AB21" s="11">
        <f>Expenses!AC57</f>
        <v>0</v>
      </c>
      <c r="AC21" s="11">
        <f>Expenses!AD57</f>
        <v>0</v>
      </c>
      <c r="AD21" s="11">
        <f>Expenses!AE57</f>
        <v>0</v>
      </c>
      <c r="AE21" s="11">
        <f>Expenses!AF57</f>
        <v>0</v>
      </c>
      <c r="AF21" s="11">
        <f>Expenses!AG57</f>
        <v>0</v>
      </c>
      <c r="AG21" s="11">
        <f>Expenses!AH57</f>
        <v>0</v>
      </c>
      <c r="AH21" s="11">
        <f>Expenses!AI57</f>
        <v>0</v>
      </c>
      <c r="AI21" s="11">
        <f>Expenses!AJ57</f>
        <v>0</v>
      </c>
      <c r="AJ21" s="11">
        <f>Expenses!AK57</f>
        <v>0</v>
      </c>
      <c r="AK21" s="11">
        <f>Expenses!AL57</f>
        <v>0</v>
      </c>
      <c r="AL21" s="11">
        <f>Expenses!AM57</f>
        <v>0</v>
      </c>
      <c r="AM21" s="11">
        <f>Expenses!AN57</f>
        <v>0</v>
      </c>
      <c r="AN21" s="11">
        <f>Expenses!AO57</f>
        <v>0</v>
      </c>
      <c r="AO21" s="11">
        <f>Expenses!AP57</f>
        <v>0</v>
      </c>
      <c r="AP21" s="11">
        <f>Expenses!AQ57</f>
        <v>0</v>
      </c>
      <c r="AQ21" s="11">
        <f>Expenses!AR57</f>
        <v>0</v>
      </c>
      <c r="AR21" s="11">
        <f>Expenses!AS57</f>
        <v>0</v>
      </c>
      <c r="AS21" s="11">
        <f>Expenses!AT57</f>
        <v>0</v>
      </c>
      <c r="AT21" s="11">
        <f>Expenses!AU57</f>
        <v>0</v>
      </c>
      <c r="AU21" s="11">
        <f>Expenses!AV57</f>
        <v>0</v>
      </c>
      <c r="AV21" s="11">
        <f>Expenses!AW57</f>
        <v>0</v>
      </c>
      <c r="AW21" s="11">
        <f>Expenses!AX57</f>
        <v>0</v>
      </c>
      <c r="AX21" s="11">
        <f>Expenses!AY57</f>
        <v>0</v>
      </c>
      <c r="AY21" s="11">
        <f>Expenses!AZ57</f>
        <v>0</v>
      </c>
      <c r="AZ21" s="11">
        <f>Expenses!BA57</f>
        <v>0</v>
      </c>
      <c r="BA21" s="11">
        <f>Expenses!BB57</f>
        <v>0</v>
      </c>
      <c r="BB21" s="11">
        <f>Expenses!BC57</f>
        <v>0</v>
      </c>
      <c r="BC21" s="11">
        <f>Expenses!BD57</f>
        <v>0</v>
      </c>
      <c r="BD21" s="11">
        <f>Expenses!BE57</f>
        <v>0</v>
      </c>
      <c r="BE21" s="11">
        <f>Expenses!BF57</f>
        <v>0</v>
      </c>
      <c r="BF21" s="11">
        <f>Expenses!BG57</f>
        <v>0</v>
      </c>
      <c r="BG21" s="11">
        <f>Expenses!BH57</f>
        <v>0</v>
      </c>
      <c r="BH21" s="11">
        <f>Expenses!BI57</f>
        <v>0</v>
      </c>
      <c r="BI21" s="11">
        <f>Expenses!BJ57</f>
        <v>0</v>
      </c>
      <c r="BJ21" s="11">
        <f>Expenses!BK57</f>
        <v>0</v>
      </c>
      <c r="BK21" s="11">
        <f>Expenses!BL57</f>
        <v>0</v>
      </c>
      <c r="BL21" s="38">
        <f>Expenses!BM57</f>
        <v>0</v>
      </c>
    </row>
    <row r="22" spans="1:227" s="45" customFormat="1" ht="18" x14ac:dyDescent="0.25">
      <c r="A22" s="114"/>
      <c r="B22" s="129" t="s">
        <v>132</v>
      </c>
      <c r="C22" s="180">
        <f>SUM(E22:BL22)</f>
        <v>13900</v>
      </c>
      <c r="D22" s="14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>
        <v>13900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>
        <f t="shared" ref="BE22:BL22" si="7">(BE15+BE16+BE17+BE21)*0.1</f>
        <v>0</v>
      </c>
      <c r="BF22" s="128">
        <f t="shared" si="7"/>
        <v>0</v>
      </c>
      <c r="BG22" s="128">
        <f t="shared" si="7"/>
        <v>0</v>
      </c>
      <c r="BH22" s="128">
        <f t="shared" si="7"/>
        <v>0</v>
      </c>
      <c r="BI22" s="128">
        <f t="shared" si="7"/>
        <v>0</v>
      </c>
      <c r="BJ22" s="128">
        <f t="shared" si="7"/>
        <v>0</v>
      </c>
      <c r="BK22" s="128">
        <f t="shared" si="7"/>
        <v>0</v>
      </c>
      <c r="BL22" s="128">
        <f t="shared" si="7"/>
        <v>0</v>
      </c>
    </row>
    <row r="23" spans="1:227" s="45" customFormat="1" x14ac:dyDescent="0.2">
      <c r="A23" s="114"/>
      <c r="B23" s="131" t="s">
        <v>130</v>
      </c>
      <c r="C23" s="118">
        <f>SUM(C21:C22)</f>
        <v>16553</v>
      </c>
      <c r="D23" s="142">
        <v>2653</v>
      </c>
      <c r="E23" s="127">
        <f>E21+E22</f>
        <v>0</v>
      </c>
      <c r="F23" s="11">
        <f t="shared" ref="F23:BL23" si="8">F21+F22</f>
        <v>0</v>
      </c>
      <c r="G23" s="11">
        <f t="shared" si="8"/>
        <v>0</v>
      </c>
      <c r="H23" s="11">
        <f t="shared" si="8"/>
        <v>0</v>
      </c>
      <c r="I23" s="11">
        <f t="shared" si="8"/>
        <v>0</v>
      </c>
      <c r="J23" s="11">
        <f t="shared" si="8"/>
        <v>0</v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8"/>
        <v>0</v>
      </c>
      <c r="O23" s="11">
        <f t="shared" si="8"/>
        <v>0</v>
      </c>
      <c r="P23" s="11">
        <f t="shared" si="8"/>
        <v>0</v>
      </c>
      <c r="Q23" s="11">
        <f t="shared" si="8"/>
        <v>0</v>
      </c>
      <c r="R23" s="11">
        <f t="shared" si="8"/>
        <v>0</v>
      </c>
      <c r="S23" s="11">
        <f t="shared" si="8"/>
        <v>0</v>
      </c>
      <c r="T23" s="11">
        <f t="shared" si="8"/>
        <v>13900</v>
      </c>
      <c r="U23" s="11">
        <f t="shared" si="8"/>
        <v>0</v>
      </c>
      <c r="V23" s="11">
        <f t="shared" si="8"/>
        <v>0</v>
      </c>
      <c r="W23" s="11">
        <f t="shared" si="8"/>
        <v>0</v>
      </c>
      <c r="X23" s="11">
        <f t="shared" si="8"/>
        <v>0</v>
      </c>
      <c r="Y23" s="11">
        <f t="shared" si="8"/>
        <v>0</v>
      </c>
      <c r="Z23" s="11">
        <f t="shared" si="8"/>
        <v>0</v>
      </c>
      <c r="AA23" s="11">
        <f t="shared" si="8"/>
        <v>0</v>
      </c>
      <c r="AB23" s="11">
        <f t="shared" si="8"/>
        <v>0</v>
      </c>
      <c r="AC23" s="11">
        <f t="shared" si="8"/>
        <v>0</v>
      </c>
      <c r="AD23" s="11">
        <f t="shared" si="8"/>
        <v>0</v>
      </c>
      <c r="AE23" s="11">
        <f t="shared" si="8"/>
        <v>0</v>
      </c>
      <c r="AF23" s="11">
        <f t="shared" si="8"/>
        <v>0</v>
      </c>
      <c r="AG23" s="11">
        <f t="shared" si="8"/>
        <v>0</v>
      </c>
      <c r="AH23" s="11">
        <f t="shared" si="8"/>
        <v>0</v>
      </c>
      <c r="AI23" s="11">
        <f t="shared" si="8"/>
        <v>0</v>
      </c>
      <c r="AJ23" s="11">
        <f t="shared" si="8"/>
        <v>0</v>
      </c>
      <c r="AK23" s="11">
        <f t="shared" si="8"/>
        <v>0</v>
      </c>
      <c r="AL23" s="11">
        <f t="shared" si="8"/>
        <v>0</v>
      </c>
      <c r="AM23" s="11">
        <f t="shared" si="8"/>
        <v>0</v>
      </c>
      <c r="AN23" s="11">
        <f t="shared" si="8"/>
        <v>0</v>
      </c>
      <c r="AO23" s="11">
        <f t="shared" si="8"/>
        <v>0</v>
      </c>
      <c r="AP23" s="11">
        <f t="shared" si="8"/>
        <v>0</v>
      </c>
      <c r="AQ23" s="11">
        <f t="shared" si="8"/>
        <v>0</v>
      </c>
      <c r="AR23" s="11">
        <f t="shared" si="8"/>
        <v>0</v>
      </c>
      <c r="AS23" s="11">
        <f t="shared" si="8"/>
        <v>0</v>
      </c>
      <c r="AT23" s="11">
        <f t="shared" si="8"/>
        <v>0</v>
      </c>
      <c r="AU23" s="11">
        <f t="shared" si="8"/>
        <v>0</v>
      </c>
      <c r="AV23" s="11">
        <f t="shared" si="8"/>
        <v>0</v>
      </c>
      <c r="AW23" s="11">
        <f t="shared" si="8"/>
        <v>0</v>
      </c>
      <c r="AX23" s="11">
        <f t="shared" si="8"/>
        <v>0</v>
      </c>
      <c r="AY23" s="11">
        <f t="shared" si="8"/>
        <v>0</v>
      </c>
      <c r="AZ23" s="11">
        <f t="shared" si="8"/>
        <v>0</v>
      </c>
      <c r="BA23" s="11">
        <f t="shared" si="8"/>
        <v>0</v>
      </c>
      <c r="BB23" s="11">
        <f t="shared" si="8"/>
        <v>0</v>
      </c>
      <c r="BC23" s="11">
        <f t="shared" si="8"/>
        <v>0</v>
      </c>
      <c r="BD23" s="11">
        <f t="shared" si="8"/>
        <v>0</v>
      </c>
      <c r="BE23" s="11">
        <f t="shared" si="8"/>
        <v>0</v>
      </c>
      <c r="BF23" s="11">
        <f t="shared" si="8"/>
        <v>0</v>
      </c>
      <c r="BG23" s="11">
        <f t="shared" si="8"/>
        <v>0</v>
      </c>
      <c r="BH23" s="11">
        <f t="shared" si="8"/>
        <v>0</v>
      </c>
      <c r="BI23" s="11">
        <f t="shared" si="8"/>
        <v>0</v>
      </c>
      <c r="BJ23" s="11">
        <f t="shared" si="8"/>
        <v>0</v>
      </c>
      <c r="BK23" s="11">
        <f t="shared" si="8"/>
        <v>0</v>
      </c>
      <c r="BL23" s="38">
        <f t="shared" si="8"/>
        <v>0</v>
      </c>
    </row>
    <row r="24" spans="1:227" s="41" customFormat="1" x14ac:dyDescent="0.2">
      <c r="A24" s="114"/>
      <c r="B24" s="129" t="s">
        <v>11</v>
      </c>
      <c r="C24" s="118">
        <f>C23+C19</f>
        <v>3775161.8959999997</v>
      </c>
      <c r="D24" s="162">
        <f t="shared" ref="D24:BL24" si="9">D23+D19</f>
        <v>125643</v>
      </c>
      <c r="E24" s="162">
        <f t="shared" si="9"/>
        <v>668186.39999999991</v>
      </c>
      <c r="F24" s="162">
        <f t="shared" si="9"/>
        <v>334160.40000000002</v>
      </c>
      <c r="G24" s="162">
        <f t="shared" si="9"/>
        <v>420492.79999999999</v>
      </c>
      <c r="H24" s="162">
        <f t="shared" si="9"/>
        <v>240576</v>
      </c>
      <c r="I24" s="162">
        <f t="shared" si="9"/>
        <v>270127.2</v>
      </c>
      <c r="J24" s="162">
        <f t="shared" si="9"/>
        <v>240576</v>
      </c>
      <c r="K24" s="162">
        <f t="shared" si="9"/>
        <v>240576</v>
      </c>
      <c r="L24" s="162">
        <f t="shared" si="9"/>
        <v>240576</v>
      </c>
      <c r="M24" s="162">
        <f t="shared" si="9"/>
        <v>240576</v>
      </c>
      <c r="N24" s="162">
        <f t="shared" si="9"/>
        <v>240576</v>
      </c>
      <c r="O24" s="162">
        <f t="shared" si="9"/>
        <v>240576</v>
      </c>
      <c r="P24" s="162">
        <f t="shared" si="9"/>
        <v>240576</v>
      </c>
      <c r="Q24" s="162">
        <f t="shared" si="9"/>
        <v>0</v>
      </c>
      <c r="R24" s="162">
        <f t="shared" si="9"/>
        <v>4529.3220000000001</v>
      </c>
      <c r="S24" s="162">
        <f t="shared" si="9"/>
        <v>0</v>
      </c>
      <c r="T24" s="162">
        <f t="shared" si="9"/>
        <v>18263.491999999998</v>
      </c>
      <c r="U24" s="162">
        <f t="shared" si="9"/>
        <v>0</v>
      </c>
      <c r="V24" s="162">
        <f t="shared" si="9"/>
        <v>0</v>
      </c>
      <c r="W24" s="162">
        <f t="shared" si="9"/>
        <v>0</v>
      </c>
      <c r="X24" s="162">
        <f t="shared" si="9"/>
        <v>0</v>
      </c>
      <c r="Y24" s="162">
        <f t="shared" si="9"/>
        <v>0</v>
      </c>
      <c r="Z24" s="162">
        <f t="shared" si="9"/>
        <v>0</v>
      </c>
      <c r="AA24" s="162">
        <f t="shared" si="9"/>
        <v>0</v>
      </c>
      <c r="AB24" s="162">
        <f t="shared" si="9"/>
        <v>0</v>
      </c>
      <c r="AC24" s="162">
        <f t="shared" si="9"/>
        <v>0</v>
      </c>
      <c r="AD24" s="162">
        <f t="shared" si="9"/>
        <v>9151.2820000000011</v>
      </c>
      <c r="AE24" s="162">
        <f t="shared" si="9"/>
        <v>0</v>
      </c>
      <c r="AF24" s="162">
        <f t="shared" si="9"/>
        <v>0</v>
      </c>
      <c r="AG24" s="162">
        <f t="shared" si="9"/>
        <v>0</v>
      </c>
      <c r="AH24" s="162">
        <f t="shared" si="9"/>
        <v>0</v>
      </c>
      <c r="AI24" s="162">
        <f t="shared" si="9"/>
        <v>0</v>
      </c>
      <c r="AJ24" s="162">
        <f t="shared" si="9"/>
        <v>0</v>
      </c>
      <c r="AK24" s="162">
        <f t="shared" si="9"/>
        <v>0</v>
      </c>
      <c r="AL24" s="162">
        <f t="shared" si="9"/>
        <v>0</v>
      </c>
      <c r="AM24" s="162">
        <f t="shared" si="9"/>
        <v>0</v>
      </c>
      <c r="AN24" s="162">
        <f t="shared" si="9"/>
        <v>0</v>
      </c>
      <c r="AO24" s="162">
        <f t="shared" si="9"/>
        <v>0</v>
      </c>
      <c r="AP24" s="162">
        <f t="shared" si="9"/>
        <v>0</v>
      </c>
      <c r="AQ24" s="162">
        <f t="shared" si="9"/>
        <v>0</v>
      </c>
      <c r="AR24" s="162">
        <f t="shared" si="9"/>
        <v>0</v>
      </c>
      <c r="AS24" s="162">
        <f t="shared" si="9"/>
        <v>0</v>
      </c>
      <c r="AT24" s="162">
        <f t="shared" si="9"/>
        <v>0</v>
      </c>
      <c r="AU24" s="162">
        <f t="shared" si="9"/>
        <v>0</v>
      </c>
      <c r="AV24" s="162">
        <f t="shared" si="9"/>
        <v>0</v>
      </c>
      <c r="AW24" s="162">
        <f t="shared" si="9"/>
        <v>0</v>
      </c>
      <c r="AX24" s="162">
        <f t="shared" si="9"/>
        <v>0</v>
      </c>
      <c r="AY24" s="162">
        <f t="shared" si="9"/>
        <v>0</v>
      </c>
      <c r="AZ24" s="162">
        <f t="shared" si="9"/>
        <v>0</v>
      </c>
      <c r="BA24" s="162">
        <f t="shared" si="9"/>
        <v>0</v>
      </c>
      <c r="BB24" s="162">
        <f t="shared" si="9"/>
        <v>0</v>
      </c>
      <c r="BC24" s="162">
        <f t="shared" si="9"/>
        <v>0</v>
      </c>
      <c r="BD24" s="162">
        <f t="shared" si="9"/>
        <v>0</v>
      </c>
      <c r="BE24" s="162">
        <f t="shared" si="9"/>
        <v>0</v>
      </c>
      <c r="BF24" s="162">
        <f t="shared" si="9"/>
        <v>0</v>
      </c>
      <c r="BG24" s="162">
        <f t="shared" si="9"/>
        <v>0</v>
      </c>
      <c r="BH24" s="162">
        <f t="shared" si="9"/>
        <v>0</v>
      </c>
      <c r="BI24" s="162">
        <f t="shared" si="9"/>
        <v>0</v>
      </c>
      <c r="BJ24" s="162">
        <f t="shared" si="9"/>
        <v>0</v>
      </c>
      <c r="BK24" s="162">
        <f t="shared" si="9"/>
        <v>0</v>
      </c>
      <c r="BL24" s="162">
        <f t="shared" si="9"/>
        <v>0</v>
      </c>
    </row>
    <row r="25" spans="1:227" s="178" customFormat="1" hidden="1" x14ac:dyDescent="0.2">
      <c r="A25" s="171"/>
      <c r="B25" s="172" t="s">
        <v>135</v>
      </c>
      <c r="C25" s="173"/>
      <c r="D25" s="174"/>
      <c r="E25" s="175">
        <f>D24+E24</f>
        <v>793829.39999999991</v>
      </c>
      <c r="F25" s="176">
        <f>E25+F24</f>
        <v>1127989.7999999998</v>
      </c>
      <c r="G25" s="176">
        <f t="shared" ref="G25:BK25" si="10">F25+G24</f>
        <v>1548482.5999999999</v>
      </c>
      <c r="H25" s="176">
        <f t="shared" si="10"/>
        <v>1789058.5999999999</v>
      </c>
      <c r="I25" s="176">
        <f t="shared" si="10"/>
        <v>2059185.7999999998</v>
      </c>
      <c r="J25" s="176">
        <f t="shared" si="10"/>
        <v>2299761.7999999998</v>
      </c>
      <c r="K25" s="176">
        <f t="shared" si="10"/>
        <v>2540337.7999999998</v>
      </c>
      <c r="L25" s="176">
        <f t="shared" si="10"/>
        <v>2780913.8</v>
      </c>
      <c r="M25" s="176">
        <f t="shared" si="10"/>
        <v>3021489.8</v>
      </c>
      <c r="N25" s="176">
        <f t="shared" si="10"/>
        <v>3262065.8</v>
      </c>
      <c r="O25" s="176">
        <f t="shared" si="10"/>
        <v>3502641.8</v>
      </c>
      <c r="P25" s="176">
        <f t="shared" si="10"/>
        <v>3743217.8</v>
      </c>
      <c r="Q25" s="176">
        <f t="shared" si="10"/>
        <v>3743217.8</v>
      </c>
      <c r="R25" s="176">
        <f t="shared" si="10"/>
        <v>3747747.122</v>
      </c>
      <c r="S25" s="176">
        <f t="shared" si="10"/>
        <v>3747747.122</v>
      </c>
      <c r="T25" s="176">
        <f t="shared" si="10"/>
        <v>3766010.6140000001</v>
      </c>
      <c r="U25" s="176">
        <f t="shared" si="10"/>
        <v>3766010.6140000001</v>
      </c>
      <c r="V25" s="176">
        <f t="shared" si="10"/>
        <v>3766010.6140000001</v>
      </c>
      <c r="W25" s="176">
        <f t="shared" si="10"/>
        <v>3766010.6140000001</v>
      </c>
      <c r="X25" s="176">
        <f t="shared" si="10"/>
        <v>3766010.6140000001</v>
      </c>
      <c r="Y25" s="176">
        <f t="shared" si="10"/>
        <v>3766010.6140000001</v>
      </c>
      <c r="Z25" s="176">
        <f t="shared" si="10"/>
        <v>3766010.6140000001</v>
      </c>
      <c r="AA25" s="176">
        <f t="shared" si="10"/>
        <v>3766010.6140000001</v>
      </c>
      <c r="AB25" s="176">
        <f t="shared" si="10"/>
        <v>3766010.6140000001</v>
      </c>
      <c r="AC25" s="176">
        <f t="shared" si="10"/>
        <v>3766010.6140000001</v>
      </c>
      <c r="AD25" s="176">
        <f t="shared" si="10"/>
        <v>3775161.8960000002</v>
      </c>
      <c r="AE25" s="176">
        <f t="shared" si="10"/>
        <v>3775161.8960000002</v>
      </c>
      <c r="AF25" s="176">
        <f t="shared" si="10"/>
        <v>3775161.8960000002</v>
      </c>
      <c r="AG25" s="176">
        <f t="shared" si="10"/>
        <v>3775161.8960000002</v>
      </c>
      <c r="AH25" s="176">
        <f t="shared" si="10"/>
        <v>3775161.8960000002</v>
      </c>
      <c r="AI25" s="176">
        <f t="shared" si="10"/>
        <v>3775161.8960000002</v>
      </c>
      <c r="AJ25" s="176">
        <f t="shared" si="10"/>
        <v>3775161.8960000002</v>
      </c>
      <c r="AK25" s="176">
        <f t="shared" si="10"/>
        <v>3775161.8960000002</v>
      </c>
      <c r="AL25" s="176">
        <f t="shared" si="10"/>
        <v>3775161.8960000002</v>
      </c>
      <c r="AM25" s="176">
        <f t="shared" si="10"/>
        <v>3775161.8960000002</v>
      </c>
      <c r="AN25" s="176">
        <f t="shared" si="10"/>
        <v>3775161.8960000002</v>
      </c>
      <c r="AO25" s="176">
        <f t="shared" si="10"/>
        <v>3775161.8960000002</v>
      </c>
      <c r="AP25" s="176">
        <f t="shared" si="10"/>
        <v>3775161.8960000002</v>
      </c>
      <c r="AQ25" s="176">
        <f t="shared" si="10"/>
        <v>3775161.8960000002</v>
      </c>
      <c r="AR25" s="176">
        <f t="shared" si="10"/>
        <v>3775161.8960000002</v>
      </c>
      <c r="AS25" s="176">
        <f t="shared" si="10"/>
        <v>3775161.8960000002</v>
      </c>
      <c r="AT25" s="176">
        <f t="shared" si="10"/>
        <v>3775161.8960000002</v>
      </c>
      <c r="AU25" s="176">
        <f t="shared" si="10"/>
        <v>3775161.8960000002</v>
      </c>
      <c r="AV25" s="176">
        <f t="shared" si="10"/>
        <v>3775161.8960000002</v>
      </c>
      <c r="AW25" s="176">
        <f t="shared" si="10"/>
        <v>3775161.8960000002</v>
      </c>
      <c r="AX25" s="176">
        <f t="shared" si="10"/>
        <v>3775161.8960000002</v>
      </c>
      <c r="AY25" s="176">
        <f t="shared" si="10"/>
        <v>3775161.8960000002</v>
      </c>
      <c r="AZ25" s="176">
        <f t="shared" si="10"/>
        <v>3775161.8960000002</v>
      </c>
      <c r="BA25" s="176">
        <f t="shared" si="10"/>
        <v>3775161.8960000002</v>
      </c>
      <c r="BB25" s="176">
        <f t="shared" si="10"/>
        <v>3775161.8960000002</v>
      </c>
      <c r="BC25" s="176">
        <f t="shared" si="10"/>
        <v>3775161.8960000002</v>
      </c>
      <c r="BD25" s="176">
        <f t="shared" si="10"/>
        <v>3775161.8960000002</v>
      </c>
      <c r="BE25" s="176">
        <f t="shared" si="10"/>
        <v>3775161.8960000002</v>
      </c>
      <c r="BF25" s="176">
        <f t="shared" si="10"/>
        <v>3775161.8960000002</v>
      </c>
      <c r="BG25" s="176">
        <f t="shared" si="10"/>
        <v>3775161.8960000002</v>
      </c>
      <c r="BH25" s="176">
        <f t="shared" si="10"/>
        <v>3775161.8960000002</v>
      </c>
      <c r="BI25" s="176">
        <f t="shared" si="10"/>
        <v>3775161.8960000002</v>
      </c>
      <c r="BJ25" s="176">
        <f t="shared" si="10"/>
        <v>3775161.8960000002</v>
      </c>
      <c r="BK25" s="176">
        <f t="shared" si="10"/>
        <v>3775161.8960000002</v>
      </c>
      <c r="BL25" s="177">
        <f>BK25+BL24</f>
        <v>3775161.8960000002</v>
      </c>
    </row>
    <row r="26" spans="1:227" s="124" customFormat="1" x14ac:dyDescent="0.2">
      <c r="A26" s="120"/>
      <c r="B26" s="55" t="s">
        <v>12</v>
      </c>
      <c r="C26" s="121">
        <f>C9-C24</f>
        <v>-3545861.8959999997</v>
      </c>
      <c r="D26" s="148">
        <f>D9-D24</f>
        <v>32247</v>
      </c>
      <c r="E26" s="137">
        <f t="shared" ref="E26:AJ26" si="11">E13-E25</f>
        <v>-635939.39999999991</v>
      </c>
      <c r="F26" s="122">
        <f t="shared" si="11"/>
        <v>-970099.79999999981</v>
      </c>
      <c r="G26" s="122">
        <f t="shared" si="11"/>
        <v>-1390592.5999999999</v>
      </c>
      <c r="H26" s="122">
        <f t="shared" si="11"/>
        <v>-1631168.5999999999</v>
      </c>
      <c r="I26" s="122">
        <f t="shared" si="11"/>
        <v>-1901295.7999999998</v>
      </c>
      <c r="J26" s="122">
        <f t="shared" si="11"/>
        <v>-2129471.7999999998</v>
      </c>
      <c r="K26" s="122">
        <f t="shared" si="11"/>
        <v>-2370047.7999999998</v>
      </c>
      <c r="L26" s="122">
        <f t="shared" si="11"/>
        <v>-2569843.7999999998</v>
      </c>
      <c r="M26" s="122">
        <f t="shared" si="11"/>
        <v>-2810419.8</v>
      </c>
      <c r="N26" s="122">
        <f t="shared" si="11"/>
        <v>-3036455.8</v>
      </c>
      <c r="O26" s="122">
        <f t="shared" si="11"/>
        <v>-3277031.8</v>
      </c>
      <c r="P26" s="122">
        <f t="shared" si="11"/>
        <v>-3516917.8</v>
      </c>
      <c r="Q26" s="122">
        <f t="shared" si="11"/>
        <v>-3516917.8</v>
      </c>
      <c r="R26" s="122">
        <f t="shared" si="11"/>
        <v>-3521447.122</v>
      </c>
      <c r="S26" s="122">
        <f t="shared" si="11"/>
        <v>-3521447.122</v>
      </c>
      <c r="T26" s="122">
        <f t="shared" si="11"/>
        <v>-3539710.6140000001</v>
      </c>
      <c r="U26" s="122">
        <f t="shared" si="11"/>
        <v>-3539710.6140000001</v>
      </c>
      <c r="V26" s="122">
        <f t="shared" si="11"/>
        <v>-3539710.6140000001</v>
      </c>
      <c r="W26" s="122">
        <f t="shared" si="11"/>
        <v>-3539710.6140000001</v>
      </c>
      <c r="X26" s="122">
        <f t="shared" si="11"/>
        <v>-3536710.6140000001</v>
      </c>
      <c r="Y26" s="122">
        <f t="shared" si="11"/>
        <v>-3536710.6140000001</v>
      </c>
      <c r="Z26" s="122">
        <f t="shared" si="11"/>
        <v>-3536710.6140000001</v>
      </c>
      <c r="AA26" s="122">
        <f t="shared" si="11"/>
        <v>-3536710.6140000001</v>
      </c>
      <c r="AB26" s="122">
        <f t="shared" si="11"/>
        <v>-3536710.6140000001</v>
      </c>
      <c r="AC26" s="122">
        <f t="shared" si="11"/>
        <v>-3536710.6140000001</v>
      </c>
      <c r="AD26" s="122">
        <f t="shared" si="11"/>
        <v>-3545861.8960000002</v>
      </c>
      <c r="AE26" s="122">
        <f t="shared" si="11"/>
        <v>-3545861.8960000002</v>
      </c>
      <c r="AF26" s="122">
        <f t="shared" si="11"/>
        <v>-3545861.8960000002</v>
      </c>
      <c r="AG26" s="122">
        <f t="shared" si="11"/>
        <v>-3545861.8960000002</v>
      </c>
      <c r="AH26" s="122">
        <f t="shared" si="11"/>
        <v>-3545861.8960000002</v>
      </c>
      <c r="AI26" s="122">
        <f t="shared" si="11"/>
        <v>-3545861.8960000002</v>
      </c>
      <c r="AJ26" s="122">
        <f t="shared" si="11"/>
        <v>-3545861.8960000002</v>
      </c>
      <c r="AK26" s="122">
        <f t="shared" ref="AK26:BL26" si="12">AK13-AK25</f>
        <v>-3545861.8960000002</v>
      </c>
      <c r="AL26" s="122">
        <f t="shared" si="12"/>
        <v>-3545861.8960000002</v>
      </c>
      <c r="AM26" s="122">
        <f t="shared" si="12"/>
        <v>-3545861.8960000002</v>
      </c>
      <c r="AN26" s="122">
        <f t="shared" si="12"/>
        <v>-3545861.8960000002</v>
      </c>
      <c r="AO26" s="122">
        <f t="shared" si="12"/>
        <v>-3545861.8960000002</v>
      </c>
      <c r="AP26" s="122">
        <f t="shared" si="12"/>
        <v>-3545861.8960000002</v>
      </c>
      <c r="AQ26" s="122">
        <f t="shared" si="12"/>
        <v>-3545861.8960000002</v>
      </c>
      <c r="AR26" s="122">
        <f t="shared" si="12"/>
        <v>-3545861.8960000002</v>
      </c>
      <c r="AS26" s="122">
        <f t="shared" si="12"/>
        <v>-3545861.8960000002</v>
      </c>
      <c r="AT26" s="122">
        <f t="shared" si="12"/>
        <v>-3545861.8960000002</v>
      </c>
      <c r="AU26" s="122">
        <f t="shared" si="12"/>
        <v>-3545861.8960000002</v>
      </c>
      <c r="AV26" s="122">
        <f t="shared" si="12"/>
        <v>-3545861.8960000002</v>
      </c>
      <c r="AW26" s="122">
        <f t="shared" si="12"/>
        <v>-3545861.8960000002</v>
      </c>
      <c r="AX26" s="122">
        <f t="shared" si="12"/>
        <v>-3545861.8960000002</v>
      </c>
      <c r="AY26" s="122">
        <f t="shared" si="12"/>
        <v>-3545861.8960000002</v>
      </c>
      <c r="AZ26" s="122">
        <f t="shared" si="12"/>
        <v>-3545861.8960000002</v>
      </c>
      <c r="BA26" s="122">
        <f t="shared" si="12"/>
        <v>-3545861.8960000002</v>
      </c>
      <c r="BB26" s="122">
        <f t="shared" si="12"/>
        <v>-3545861.8960000002</v>
      </c>
      <c r="BC26" s="122">
        <f t="shared" si="12"/>
        <v>-3545861.8960000002</v>
      </c>
      <c r="BD26" s="122">
        <f t="shared" si="12"/>
        <v>-3545861.8960000002</v>
      </c>
      <c r="BE26" s="122">
        <f t="shared" si="12"/>
        <v>-3545861.8960000002</v>
      </c>
      <c r="BF26" s="122">
        <f t="shared" si="12"/>
        <v>-3545861.8960000002</v>
      </c>
      <c r="BG26" s="122">
        <f t="shared" si="12"/>
        <v>-3545861.8960000002</v>
      </c>
      <c r="BH26" s="122">
        <f t="shared" si="12"/>
        <v>-3545861.8960000002</v>
      </c>
      <c r="BI26" s="122">
        <f t="shared" si="12"/>
        <v>-3545861.8960000002</v>
      </c>
      <c r="BJ26" s="122">
        <f t="shared" si="12"/>
        <v>-3545861.8960000002</v>
      </c>
      <c r="BK26" s="122">
        <f t="shared" si="12"/>
        <v>-3545861.8960000002</v>
      </c>
      <c r="BL26" s="123">
        <f t="shared" si="12"/>
        <v>-3545861.8960000002</v>
      </c>
    </row>
    <row r="27" spans="1:227" s="45" customFormat="1" ht="13.5" thickBot="1" x14ac:dyDescent="0.25">
      <c r="A27" s="114"/>
      <c r="B27" s="56" t="s">
        <v>13</v>
      </c>
      <c r="C27" s="155">
        <f>C26/C9</f>
        <v>-15.463854757959004</v>
      </c>
      <c r="D27" s="149">
        <f>D26/D9</f>
        <v>0.20423712711381342</v>
      </c>
      <c r="E27" s="138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60"/>
    </row>
    <row r="28" spans="1:227" s="45" customFormat="1" ht="13.5" thickBot="1" x14ac:dyDescent="0.25">
      <c r="A28" s="114"/>
      <c r="B28" s="151" t="s">
        <v>136</v>
      </c>
      <c r="C28" s="152"/>
      <c r="D28" s="150">
        <f>D10-D24</f>
        <v>-41143</v>
      </c>
      <c r="E28" s="139">
        <f>E14-E25</f>
        <v>-709329.39999999991</v>
      </c>
      <c r="F28" s="39">
        <f t="shared" ref="F28:AJ28" si="13">F14-F25</f>
        <v>-1043489.7999999998</v>
      </c>
      <c r="G28" s="39">
        <f t="shared" si="13"/>
        <v>-1463982.5999999999</v>
      </c>
      <c r="H28" s="39">
        <f t="shared" si="13"/>
        <v>-1704558.5999999999</v>
      </c>
      <c r="I28" s="39">
        <f t="shared" si="13"/>
        <v>-1974685.7999999998</v>
      </c>
      <c r="J28" s="39">
        <f t="shared" si="13"/>
        <v>-2215261.7999999998</v>
      </c>
      <c r="K28" s="39">
        <f t="shared" si="13"/>
        <v>-2455837.7999999998</v>
      </c>
      <c r="L28" s="39">
        <f t="shared" si="13"/>
        <v>-2684013.7999999998</v>
      </c>
      <c r="M28" s="39">
        <f t="shared" si="13"/>
        <v>-2924589.8</v>
      </c>
      <c r="N28" s="39">
        <f t="shared" si="13"/>
        <v>-3124385.8</v>
      </c>
      <c r="O28" s="39">
        <f t="shared" si="13"/>
        <v>-3364961.8</v>
      </c>
      <c r="P28" s="39">
        <f t="shared" si="13"/>
        <v>-3590997.8</v>
      </c>
      <c r="Q28" s="39">
        <f t="shared" si="13"/>
        <v>-3590997.8</v>
      </c>
      <c r="R28" s="39">
        <f t="shared" si="13"/>
        <v>-3594837.122</v>
      </c>
      <c r="S28" s="39">
        <f t="shared" si="13"/>
        <v>-3594837.122</v>
      </c>
      <c r="T28" s="39">
        <f t="shared" si="13"/>
        <v>-3613100.6140000001</v>
      </c>
      <c r="U28" s="39">
        <f t="shared" si="13"/>
        <v>-3613100.6140000001</v>
      </c>
      <c r="V28" s="39">
        <f t="shared" si="13"/>
        <v>-3613100.6140000001</v>
      </c>
      <c r="W28" s="39">
        <f t="shared" si="13"/>
        <v>-3613100.6140000001</v>
      </c>
      <c r="X28" s="39">
        <f t="shared" si="13"/>
        <v>-3613100.6140000001</v>
      </c>
      <c r="Y28" s="39">
        <f t="shared" si="13"/>
        <v>-3613100.6140000001</v>
      </c>
      <c r="Z28" s="39">
        <f t="shared" si="13"/>
        <v>-3610100.6140000001</v>
      </c>
      <c r="AA28" s="39">
        <f t="shared" si="13"/>
        <v>-3610100.6140000001</v>
      </c>
      <c r="AB28" s="39">
        <f t="shared" si="13"/>
        <v>-3610100.6140000001</v>
      </c>
      <c r="AC28" s="39">
        <f t="shared" si="13"/>
        <v>-3610100.6140000001</v>
      </c>
      <c r="AD28" s="39">
        <f t="shared" si="13"/>
        <v>-3619251.8960000002</v>
      </c>
      <c r="AE28" s="39">
        <f t="shared" si="13"/>
        <v>-3619251.8960000002</v>
      </c>
      <c r="AF28" s="39">
        <f t="shared" si="13"/>
        <v>-3619251.8960000002</v>
      </c>
      <c r="AG28" s="39">
        <f t="shared" si="13"/>
        <v>-3619251.8960000002</v>
      </c>
      <c r="AH28" s="39">
        <f t="shared" si="13"/>
        <v>-3619251.8960000002</v>
      </c>
      <c r="AI28" s="39">
        <f t="shared" si="13"/>
        <v>-3619251.8960000002</v>
      </c>
      <c r="AJ28" s="39">
        <f t="shared" si="13"/>
        <v>-3619251.8960000002</v>
      </c>
      <c r="AK28" s="39">
        <f t="shared" ref="AK28:BL28" si="14">AK14-AK25</f>
        <v>-3619251.8960000002</v>
      </c>
      <c r="AL28" s="39">
        <f t="shared" si="14"/>
        <v>-3619251.8960000002</v>
      </c>
      <c r="AM28" s="39">
        <f t="shared" si="14"/>
        <v>-3619251.8960000002</v>
      </c>
      <c r="AN28" s="39">
        <f t="shared" si="14"/>
        <v>-3619251.8960000002</v>
      </c>
      <c r="AO28" s="39">
        <f t="shared" si="14"/>
        <v>-3619251.8960000002</v>
      </c>
      <c r="AP28" s="39">
        <f t="shared" si="14"/>
        <v>-3619251.8960000002</v>
      </c>
      <c r="AQ28" s="39">
        <f t="shared" si="14"/>
        <v>-3619251.8960000002</v>
      </c>
      <c r="AR28" s="39">
        <f t="shared" si="14"/>
        <v>-3619251.8960000002</v>
      </c>
      <c r="AS28" s="39">
        <f t="shared" si="14"/>
        <v>-3619251.8960000002</v>
      </c>
      <c r="AT28" s="39">
        <f t="shared" si="14"/>
        <v>-3619251.8960000002</v>
      </c>
      <c r="AU28" s="39">
        <f t="shared" si="14"/>
        <v>-3619251.8960000002</v>
      </c>
      <c r="AV28" s="39">
        <f t="shared" si="14"/>
        <v>-3619251.8960000002</v>
      </c>
      <c r="AW28" s="39">
        <f t="shared" si="14"/>
        <v>-3619251.8960000002</v>
      </c>
      <c r="AX28" s="39">
        <f t="shared" si="14"/>
        <v>-3619251.8960000002</v>
      </c>
      <c r="AY28" s="39">
        <f t="shared" si="14"/>
        <v>-3619251.8960000002</v>
      </c>
      <c r="AZ28" s="39">
        <f t="shared" si="14"/>
        <v>-3619251.8960000002</v>
      </c>
      <c r="BA28" s="39">
        <f t="shared" si="14"/>
        <v>-3619251.8960000002</v>
      </c>
      <c r="BB28" s="39">
        <f t="shared" si="14"/>
        <v>-3619251.8960000002</v>
      </c>
      <c r="BC28" s="39">
        <f t="shared" si="14"/>
        <v>-3619251.8960000002</v>
      </c>
      <c r="BD28" s="39">
        <f t="shared" si="14"/>
        <v>-3619251.8960000002</v>
      </c>
      <c r="BE28" s="39">
        <f t="shared" si="14"/>
        <v>-3619251.8960000002</v>
      </c>
      <c r="BF28" s="39">
        <f t="shared" si="14"/>
        <v>-3619251.8960000002</v>
      </c>
      <c r="BG28" s="39">
        <f t="shared" si="14"/>
        <v>-3619251.8960000002</v>
      </c>
      <c r="BH28" s="39">
        <f t="shared" si="14"/>
        <v>-3619251.8960000002</v>
      </c>
      <c r="BI28" s="39">
        <f t="shared" si="14"/>
        <v>-3619251.8960000002</v>
      </c>
      <c r="BJ28" s="39">
        <f t="shared" si="14"/>
        <v>-3619251.8960000002</v>
      </c>
      <c r="BK28" s="39">
        <f t="shared" si="14"/>
        <v>-3619251.8960000002</v>
      </c>
      <c r="BL28" s="40">
        <f t="shared" si="14"/>
        <v>-3619251.8960000002</v>
      </c>
    </row>
    <row r="29" spans="1:227" ht="13.5" thickBot="1" x14ac:dyDescent="0.25">
      <c r="B29" s="236" t="s">
        <v>192</v>
      </c>
      <c r="C29" s="237">
        <f>(C26+C22)/C9</f>
        <v>-15.403235481901438</v>
      </c>
    </row>
    <row r="32" spans="1:227" x14ac:dyDescent="0.2">
      <c r="B32" t="s">
        <v>4</v>
      </c>
    </row>
    <row r="33" spans="2:17" x14ac:dyDescent="0.2">
      <c r="B33" s="1"/>
      <c r="C33" s="6" t="s">
        <v>1</v>
      </c>
    </row>
    <row r="34" spans="2:17" x14ac:dyDescent="0.2">
      <c r="B34" s="2"/>
      <c r="C34" s="6" t="s">
        <v>2</v>
      </c>
    </row>
    <row r="35" spans="2:17" x14ac:dyDescent="0.2">
      <c r="B35" s="3"/>
      <c r="C35" s="6" t="s">
        <v>3</v>
      </c>
    </row>
    <row r="36" spans="2:17" x14ac:dyDescent="0.2">
      <c r="B36" t="s">
        <v>133</v>
      </c>
    </row>
    <row r="37" spans="2:17" x14ac:dyDescent="0.2">
      <c r="B37" s="37"/>
      <c r="E37" s="37"/>
    </row>
    <row r="39" spans="2:17" x14ac:dyDescent="0.2">
      <c r="C39" s="206"/>
      <c r="D39" s="206"/>
      <c r="E39" s="206"/>
      <c r="F39" s="206"/>
      <c r="G39" s="258" t="s">
        <v>244</v>
      </c>
      <c r="H39" s="206"/>
      <c r="I39" s="206"/>
      <c r="J39" s="282" t="s">
        <v>245</v>
      </c>
      <c r="K39" s="283"/>
      <c r="M39" s="276" t="s">
        <v>246</v>
      </c>
      <c r="N39" s="275" t="s">
        <v>248</v>
      </c>
      <c r="O39" s="275" t="s">
        <v>249</v>
      </c>
      <c r="P39" s="275" t="s">
        <v>251</v>
      </c>
      <c r="Q39" s="275" t="s">
        <v>250</v>
      </c>
    </row>
    <row r="40" spans="2:17" x14ac:dyDescent="0.2">
      <c r="C40" s="206" t="s">
        <v>214</v>
      </c>
      <c r="D40" s="206">
        <v>25000</v>
      </c>
      <c r="E40" s="255" t="s">
        <v>215</v>
      </c>
      <c r="F40" s="206"/>
      <c r="G40" s="267">
        <v>1</v>
      </c>
      <c r="H40" s="206"/>
      <c r="I40" s="206"/>
      <c r="J40" s="271" t="s">
        <v>215</v>
      </c>
      <c r="K40" s="14"/>
      <c r="M40" s="14"/>
      <c r="N40" s="14"/>
      <c r="O40" s="271" t="s">
        <v>215</v>
      </c>
      <c r="P40" s="271" t="s">
        <v>215</v>
      </c>
      <c r="Q40" s="14"/>
    </row>
    <row r="41" spans="2:17" x14ac:dyDescent="0.2">
      <c r="C41" s="206" t="s">
        <v>216</v>
      </c>
      <c r="D41" s="206">
        <f>30000+4800</f>
        <v>34800</v>
      </c>
      <c r="E41" s="256"/>
      <c r="F41" s="257">
        <v>42309</v>
      </c>
      <c r="G41" s="206"/>
      <c r="H41" s="206"/>
      <c r="I41" s="206"/>
      <c r="J41" s="273">
        <v>0</v>
      </c>
      <c r="K41" s="14"/>
      <c r="M41" s="14"/>
      <c r="N41" s="272">
        <v>1</v>
      </c>
      <c r="O41" s="271" t="s">
        <v>215</v>
      </c>
      <c r="P41" s="271" t="s">
        <v>215</v>
      </c>
      <c r="Q41" s="14"/>
    </row>
    <row r="42" spans="2:17" x14ac:dyDescent="0.2">
      <c r="C42" s="206" t="s">
        <v>217</v>
      </c>
      <c r="D42" s="206">
        <v>119000</v>
      </c>
      <c r="E42" s="255" t="s">
        <v>218</v>
      </c>
      <c r="F42" s="257">
        <v>42217</v>
      </c>
      <c r="G42" s="270">
        <v>0.5</v>
      </c>
      <c r="H42" s="206"/>
      <c r="I42" s="206"/>
      <c r="J42" s="272">
        <v>0.5</v>
      </c>
      <c r="K42" s="14">
        <f>J42*D42</f>
        <v>59500</v>
      </c>
      <c r="M42" s="14"/>
      <c r="N42" s="14"/>
      <c r="O42" s="271" t="s">
        <v>215</v>
      </c>
      <c r="P42" s="271" t="s">
        <v>215</v>
      </c>
      <c r="Q42" s="14"/>
    </row>
    <row r="43" spans="2:17" x14ac:dyDescent="0.2">
      <c r="C43" s="206" t="s">
        <v>219</v>
      </c>
      <c r="D43" s="206">
        <v>3000</v>
      </c>
      <c r="E43" s="255"/>
      <c r="F43" s="257" t="s">
        <v>220</v>
      </c>
      <c r="G43" s="270"/>
      <c r="H43" s="206"/>
      <c r="I43" s="206"/>
      <c r="J43" s="273">
        <v>0</v>
      </c>
      <c r="K43" s="14"/>
      <c r="M43" s="14"/>
      <c r="N43" s="272">
        <v>1</v>
      </c>
      <c r="O43" s="271" t="s">
        <v>215</v>
      </c>
      <c r="P43" s="271" t="s">
        <v>215</v>
      </c>
      <c r="Q43" s="14"/>
    </row>
    <row r="44" spans="2:17" x14ac:dyDescent="0.2">
      <c r="C44" s="206" t="s">
        <v>221</v>
      </c>
      <c r="D44" s="206">
        <v>6500</v>
      </c>
      <c r="E44" s="255"/>
      <c r="F44" s="257" t="s">
        <v>220</v>
      </c>
      <c r="G44" s="266"/>
      <c r="H44" s="206"/>
      <c r="I44" s="206"/>
      <c r="J44" s="273">
        <v>0</v>
      </c>
      <c r="K44" s="14"/>
      <c r="M44" s="273">
        <v>1</v>
      </c>
      <c r="N44" s="14"/>
      <c r="O44" s="271" t="s">
        <v>215</v>
      </c>
      <c r="P44" s="271" t="s">
        <v>215</v>
      </c>
      <c r="Q44" s="14"/>
    </row>
    <row r="45" spans="2:17" x14ac:dyDescent="0.2">
      <c r="C45" s="259" t="s">
        <v>222</v>
      </c>
      <c r="D45" s="260">
        <v>41000</v>
      </c>
      <c r="E45" s="255"/>
      <c r="F45" s="256" t="s">
        <v>223</v>
      </c>
      <c r="G45" s="206"/>
      <c r="H45" s="206"/>
      <c r="I45" s="206"/>
      <c r="J45" s="14"/>
      <c r="K45" s="14"/>
      <c r="M45" s="14"/>
      <c r="N45" s="14"/>
      <c r="O45" s="14"/>
      <c r="P45" s="14"/>
      <c r="Q45" s="14"/>
    </row>
    <row r="46" spans="2:17" x14ac:dyDescent="0.2">
      <c r="C46" s="206"/>
      <c r="D46" s="206">
        <f>SUM(D40:D45)</f>
        <v>229300</v>
      </c>
      <c r="E46" s="206"/>
      <c r="F46" s="256"/>
      <c r="G46" s="206"/>
      <c r="H46" s="206"/>
      <c r="I46" s="206"/>
      <c r="J46" s="14"/>
      <c r="K46" s="14"/>
      <c r="M46" s="14"/>
      <c r="N46" s="14"/>
      <c r="O46" s="14"/>
      <c r="P46" s="14"/>
      <c r="Q46" s="14"/>
    </row>
    <row r="47" spans="2:17" x14ac:dyDescent="0.2">
      <c r="C47" s="206"/>
      <c r="D47" s="206"/>
      <c r="E47" s="206"/>
      <c r="F47" s="256"/>
      <c r="G47" s="206"/>
      <c r="H47" s="206"/>
      <c r="I47" s="206"/>
      <c r="J47" s="14"/>
      <c r="K47" s="14"/>
      <c r="M47" s="14"/>
      <c r="N47" s="14"/>
      <c r="O47" s="14"/>
      <c r="P47" s="14"/>
      <c r="Q47" s="14"/>
    </row>
    <row r="48" spans="2:17" x14ac:dyDescent="0.2">
      <c r="C48" s="206"/>
      <c r="D48" s="206"/>
      <c r="E48" s="206"/>
      <c r="F48" s="256"/>
      <c r="G48" s="206"/>
      <c r="H48" s="206"/>
      <c r="I48" s="206"/>
      <c r="J48" s="14"/>
      <c r="K48" s="14"/>
      <c r="M48" s="14"/>
      <c r="N48" s="14"/>
      <c r="O48" s="14"/>
      <c r="P48" s="14"/>
      <c r="Q48" s="14"/>
    </row>
    <row r="49" spans="3:17" x14ac:dyDescent="0.2">
      <c r="C49" s="5" t="s">
        <v>222</v>
      </c>
      <c r="D49" s="206"/>
      <c r="E49" s="206"/>
      <c r="F49" s="256"/>
      <c r="G49" s="206"/>
      <c r="H49" s="206"/>
      <c r="I49" s="206"/>
      <c r="J49" s="14"/>
      <c r="K49" s="14"/>
      <c r="M49" s="271"/>
      <c r="N49" s="14"/>
      <c r="O49" s="14"/>
      <c r="P49" s="14"/>
      <c r="Q49" s="14"/>
    </row>
    <row r="50" spans="3:17" x14ac:dyDescent="0.2">
      <c r="C50" s="206" t="s">
        <v>224</v>
      </c>
      <c r="D50" s="5">
        <v>4500</v>
      </c>
      <c r="E50" s="206"/>
      <c r="F50" s="257">
        <v>42217</v>
      </c>
      <c r="G50" s="268"/>
      <c r="H50" s="258" t="s">
        <v>225</v>
      </c>
      <c r="I50" s="206"/>
      <c r="J50" s="273">
        <v>0</v>
      </c>
      <c r="K50" s="14"/>
      <c r="M50" s="273">
        <v>0.5</v>
      </c>
      <c r="N50" s="272">
        <v>0.5</v>
      </c>
      <c r="O50" s="271" t="s">
        <v>215</v>
      </c>
      <c r="P50" s="271" t="s">
        <v>215</v>
      </c>
      <c r="Q50" s="14"/>
    </row>
    <row r="51" spans="3:17" x14ac:dyDescent="0.2">
      <c r="C51" s="206" t="s">
        <v>226</v>
      </c>
      <c r="D51" s="5">
        <v>3300</v>
      </c>
      <c r="E51" s="206"/>
      <c r="F51" s="261">
        <v>42248</v>
      </c>
      <c r="G51" s="258" t="s">
        <v>243</v>
      </c>
      <c r="H51" s="258" t="s">
        <v>227</v>
      </c>
      <c r="I51" s="206"/>
      <c r="J51" s="272">
        <v>0.9</v>
      </c>
      <c r="K51" s="14">
        <f>J51*D51</f>
        <v>2970</v>
      </c>
      <c r="L51" s="269">
        <f>K51/$D$59</f>
        <v>7.2439024390243897E-2</v>
      </c>
      <c r="M51" s="14"/>
      <c r="N51" s="14"/>
      <c r="O51" s="271"/>
      <c r="P51" s="274">
        <v>0.1</v>
      </c>
      <c r="Q51" s="14"/>
    </row>
    <row r="52" spans="3:17" x14ac:dyDescent="0.2">
      <c r="C52" s="206" t="s">
        <v>228</v>
      </c>
      <c r="D52" s="5">
        <v>5000</v>
      </c>
      <c r="E52" s="206"/>
      <c r="F52" s="261">
        <v>42248</v>
      </c>
      <c r="G52" s="206"/>
      <c r="H52" s="258" t="s">
        <v>229</v>
      </c>
      <c r="I52" s="206"/>
      <c r="J52" s="272">
        <v>1</v>
      </c>
      <c r="K52" s="14">
        <f t="shared" ref="K52:K53" si="15">J52*D52</f>
        <v>5000</v>
      </c>
      <c r="L52" s="269">
        <f t="shared" ref="L52:L54" si="16">K52/$D$59</f>
        <v>0.12195121951219512</v>
      </c>
      <c r="M52" s="14"/>
      <c r="N52" s="14"/>
      <c r="O52" s="271" t="s">
        <v>215</v>
      </c>
      <c r="P52" s="271" t="s">
        <v>215</v>
      </c>
      <c r="Q52" s="14"/>
    </row>
    <row r="53" spans="3:17" x14ac:dyDescent="0.2">
      <c r="C53" s="206" t="s">
        <v>230</v>
      </c>
      <c r="D53" s="5">
        <v>3000</v>
      </c>
      <c r="E53" s="206"/>
      <c r="F53" s="262">
        <v>42278</v>
      </c>
      <c r="G53" s="206"/>
      <c r="H53" s="258" t="s">
        <v>231</v>
      </c>
      <c r="I53" s="206"/>
      <c r="J53" s="272">
        <v>1</v>
      </c>
      <c r="K53" s="14">
        <f t="shared" si="15"/>
        <v>3000</v>
      </c>
      <c r="L53" s="269">
        <f t="shared" si="16"/>
        <v>7.3170731707317069E-2</v>
      </c>
      <c r="M53" s="14"/>
      <c r="N53" s="14"/>
      <c r="O53" s="271" t="s">
        <v>215</v>
      </c>
      <c r="P53" s="271" t="s">
        <v>215</v>
      </c>
      <c r="Q53" s="14"/>
    </row>
    <row r="54" spans="3:17" x14ac:dyDescent="0.2">
      <c r="C54" s="206" t="s">
        <v>232</v>
      </c>
      <c r="D54" s="5">
        <v>7300</v>
      </c>
      <c r="E54" s="206"/>
      <c r="F54" s="261" t="s">
        <v>233</v>
      </c>
      <c r="G54" s="268"/>
      <c r="H54" s="258" t="s">
        <v>234</v>
      </c>
      <c r="I54" s="206"/>
      <c r="J54" s="272">
        <v>0.4</v>
      </c>
      <c r="K54" s="14">
        <f>(J54-G54)*D54</f>
        <v>2920</v>
      </c>
      <c r="L54" s="269">
        <f t="shared" si="16"/>
        <v>7.1219512195121945E-2</v>
      </c>
      <c r="M54" s="273">
        <v>0.5</v>
      </c>
      <c r="N54" s="272">
        <v>0.1</v>
      </c>
      <c r="O54" s="271" t="s">
        <v>215</v>
      </c>
      <c r="P54" s="271" t="s">
        <v>215</v>
      </c>
      <c r="Q54" s="14"/>
    </row>
    <row r="55" spans="3:17" x14ac:dyDescent="0.2">
      <c r="C55" s="206" t="s">
        <v>235</v>
      </c>
      <c r="D55" s="5">
        <v>8300</v>
      </c>
      <c r="E55" s="206"/>
      <c r="F55" s="263">
        <v>42095</v>
      </c>
      <c r="G55" s="206"/>
      <c r="H55" s="258" t="s">
        <v>236</v>
      </c>
      <c r="I55" s="206"/>
      <c r="J55" s="273">
        <v>0</v>
      </c>
      <c r="K55" s="14"/>
      <c r="L55" s="269"/>
      <c r="M55" s="14"/>
      <c r="N55" s="14"/>
      <c r="O55" s="272">
        <v>1</v>
      </c>
      <c r="P55" s="271" t="s">
        <v>215</v>
      </c>
      <c r="Q55" s="14"/>
    </row>
    <row r="56" spans="3:17" x14ac:dyDescent="0.2">
      <c r="C56" s="258" t="s">
        <v>237</v>
      </c>
      <c r="D56" s="5">
        <v>3000</v>
      </c>
      <c r="E56" s="206"/>
      <c r="F56" s="262">
        <v>42401</v>
      </c>
      <c r="G56" s="206"/>
      <c r="H56" s="258" t="s">
        <v>238</v>
      </c>
      <c r="I56" s="206"/>
      <c r="J56" s="273">
        <v>0</v>
      </c>
      <c r="K56" s="14"/>
      <c r="L56" s="269"/>
      <c r="M56" s="14"/>
      <c r="N56" s="14"/>
      <c r="O56" s="272">
        <v>1</v>
      </c>
      <c r="P56" s="271" t="s">
        <v>215</v>
      </c>
      <c r="Q56" s="14"/>
    </row>
    <row r="57" spans="3:17" x14ac:dyDescent="0.2">
      <c r="C57" s="206" t="s">
        <v>239</v>
      </c>
      <c r="D57" s="5">
        <v>3600</v>
      </c>
      <c r="E57" s="206"/>
      <c r="F57" s="262">
        <v>42401</v>
      </c>
      <c r="G57" s="206"/>
      <c r="H57" s="258" t="s">
        <v>240</v>
      </c>
      <c r="I57" s="206"/>
      <c r="J57" s="273">
        <v>0</v>
      </c>
      <c r="K57" s="14"/>
      <c r="L57" s="269"/>
      <c r="M57" s="14"/>
      <c r="N57" s="14"/>
      <c r="O57" s="272">
        <v>0.9</v>
      </c>
      <c r="P57" s="274">
        <v>0.1</v>
      </c>
      <c r="Q57" s="14"/>
    </row>
    <row r="58" spans="3:17" ht="13.5" thickBot="1" x14ac:dyDescent="0.25">
      <c r="C58" s="259" t="s">
        <v>241</v>
      </c>
      <c r="D58" s="260">
        <v>3000</v>
      </c>
      <c r="E58" s="259"/>
      <c r="F58" s="264">
        <v>42705</v>
      </c>
      <c r="G58" s="206"/>
      <c r="H58" s="258" t="s">
        <v>242</v>
      </c>
      <c r="I58" s="206"/>
      <c r="J58" s="278">
        <v>0</v>
      </c>
      <c r="K58" s="279"/>
      <c r="L58" s="269"/>
      <c r="M58" s="279"/>
      <c r="N58" s="279"/>
      <c r="O58" s="279"/>
      <c r="P58" s="280"/>
      <c r="Q58" s="281">
        <v>1</v>
      </c>
    </row>
    <row r="59" spans="3:17" x14ac:dyDescent="0.2">
      <c r="C59" s="206"/>
      <c r="D59" s="5">
        <f>SUM(D50:D58)</f>
        <v>41000</v>
      </c>
      <c r="E59" s="206"/>
      <c r="F59" s="206"/>
      <c r="G59" s="206"/>
      <c r="H59" s="206"/>
      <c r="I59" s="206"/>
      <c r="J59" s="277"/>
      <c r="K59" s="277">
        <f>SUM(K42:K58)</f>
        <v>73390</v>
      </c>
      <c r="L59" s="269">
        <f>SUM(L51:L58)</f>
        <v>0.33878048780487807</v>
      </c>
      <c r="M59">
        <f>M44*D44+M50*D50+M54*D54</f>
        <v>12400</v>
      </c>
      <c r="N59">
        <f>N41*D41+N43*D43+N50*D50+N54*D54</f>
        <v>40780</v>
      </c>
      <c r="O59">
        <f>D55*O55+O56*D56+D57*O57</f>
        <v>14540</v>
      </c>
      <c r="P59">
        <f>P51*D51+P57*D57</f>
        <v>690</v>
      </c>
      <c r="Q59">
        <f>Q58*D58</f>
        <v>3000</v>
      </c>
    </row>
    <row r="60" spans="3:17" x14ac:dyDescent="0.2">
      <c r="C60" s="206"/>
      <c r="D60" s="206"/>
      <c r="E60" s="206"/>
      <c r="F60" s="206"/>
      <c r="G60" s="206"/>
      <c r="H60" s="206"/>
      <c r="I60" s="206"/>
      <c r="Q60">
        <f>SUM(M59:Q59)</f>
        <v>71410</v>
      </c>
    </row>
  </sheetData>
  <mergeCells count="9">
    <mergeCell ref="J39:K39"/>
    <mergeCell ref="G2:I2"/>
    <mergeCell ref="G3:I3"/>
    <mergeCell ref="B8:C8"/>
    <mergeCell ref="C2:D2"/>
    <mergeCell ref="C3:D3"/>
    <mergeCell ref="C4:D4"/>
    <mergeCell ref="C5:D5"/>
    <mergeCell ref="G4:I4"/>
  </mergeCells>
  <phoneticPr fontId="2" type="noConversion"/>
  <printOptions horizontalCentered="1" verticalCentered="1" headings="1" gridLines="1"/>
  <pageMargins left="0.35433070866141736" right="0.35433070866141736" top="0.35433070866141736" bottom="0.31496062992125984" header="0.51181102362204722" footer="0.51181102362204722"/>
  <pageSetup paperSize="9" scale="68" fitToWidth="5" pageOrder="overThenDown" orientation="landscape" blackAndWhite="1" r:id="rId1"/>
  <headerFooter alignWithMargins="0">
    <oddHeader>&amp;A</oddHeader>
    <oddFooter>Strona &amp;P z &amp;N</oddFooter>
  </headerFooter>
  <colBreaks count="3" manualBreakCount="3">
    <brk id="33" max="26" man="1"/>
    <brk id="46" max="26" man="1"/>
    <brk id="57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0"/>
  <sheetViews>
    <sheetView tabSelected="1" zoomScale="85" zoomScaleNormal="85" zoomScaleSheetLayoutView="25" workbookViewId="0">
      <pane ySplit="10" topLeftCell="A189" activePane="bottomLeft" state="frozen"/>
      <selection pane="bottomLeft" activeCell="F218" sqref="F218"/>
    </sheetView>
  </sheetViews>
  <sheetFormatPr defaultColWidth="12.7109375" defaultRowHeight="12.75" x14ac:dyDescent="0.2"/>
  <cols>
    <col min="1" max="1" width="16" customWidth="1"/>
    <col min="2" max="2" width="22.5703125" customWidth="1"/>
    <col min="3" max="3" width="16.85546875" customWidth="1"/>
    <col min="4" max="4" width="20.7109375" customWidth="1"/>
    <col min="5" max="5" width="15.7109375" style="228" customWidth="1"/>
    <col min="6" max="65" width="15.7109375" customWidth="1"/>
  </cols>
  <sheetData>
    <row r="1" spans="1:65" s="22" customFormat="1" ht="20.25" x14ac:dyDescent="0.3">
      <c r="A1" s="21" t="s">
        <v>139</v>
      </c>
      <c r="E1" s="221"/>
    </row>
    <row r="2" spans="1:65" s="22" customFormat="1" ht="12" customHeight="1" x14ac:dyDescent="0.3">
      <c r="A2" s="67"/>
      <c r="B2" s="68"/>
      <c r="C2" s="68"/>
      <c r="E2" s="221"/>
      <c r="I2" t="s">
        <v>4</v>
      </c>
      <c r="J2"/>
    </row>
    <row r="3" spans="1:65" x14ac:dyDescent="0.2">
      <c r="A3" s="18" t="s">
        <v>146</v>
      </c>
      <c r="B3" s="19"/>
      <c r="C3" s="94" t="str">
        <f>Forecast!G4</f>
        <v>PLN</v>
      </c>
      <c r="D3" s="317" t="s">
        <v>140</v>
      </c>
      <c r="E3" s="318"/>
      <c r="F3" s="301" t="str">
        <f>Forecast!C2</f>
        <v>LEED Astoria Warsaw</v>
      </c>
      <c r="G3" s="302"/>
      <c r="I3" s="1"/>
      <c r="J3" s="6" t="s">
        <v>1</v>
      </c>
    </row>
    <row r="4" spans="1:65" x14ac:dyDescent="0.2">
      <c r="A4" s="20" t="s">
        <v>147</v>
      </c>
      <c r="B4" s="19"/>
      <c r="C4" s="192" t="str">
        <f>Forecast!G3</f>
        <v>27-02-2016</v>
      </c>
      <c r="D4" s="317" t="s">
        <v>141</v>
      </c>
      <c r="E4" s="318"/>
      <c r="F4" s="301" t="str">
        <f>Forecast!C3</f>
        <v>240849-00</v>
      </c>
      <c r="G4" s="302"/>
      <c r="I4" s="2"/>
      <c r="J4" s="6" t="s">
        <v>2</v>
      </c>
    </row>
    <row r="5" spans="1:65" s="12" customFormat="1" x14ac:dyDescent="0.2">
      <c r="A5" s="69"/>
      <c r="E5" s="222"/>
      <c r="G5" s="71"/>
      <c r="I5" s="3"/>
      <c r="J5" s="6" t="s">
        <v>3</v>
      </c>
    </row>
    <row r="6" spans="1:65" s="12" customFormat="1" x14ac:dyDescent="0.2">
      <c r="A6" s="69"/>
      <c r="E6" s="222"/>
      <c r="G6" s="71"/>
    </row>
    <row r="7" spans="1:65" s="64" customFormat="1" ht="15.75" x14ac:dyDescent="0.25">
      <c r="B7" s="158" t="s">
        <v>166</v>
      </c>
      <c r="C7" s="156"/>
      <c r="D7" s="157"/>
      <c r="E7" s="223"/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  <c r="R7" s="159">
        <v>0.03</v>
      </c>
      <c r="S7" s="159">
        <v>0.03</v>
      </c>
      <c r="T7" s="159">
        <v>0.03</v>
      </c>
      <c r="U7" s="159">
        <v>0.03</v>
      </c>
      <c r="V7" s="159">
        <v>0.03</v>
      </c>
      <c r="W7" s="159">
        <v>0.03</v>
      </c>
      <c r="X7" s="159">
        <v>0.03</v>
      </c>
      <c r="Y7" s="159">
        <v>0.03</v>
      </c>
      <c r="Z7" s="159">
        <v>0.03</v>
      </c>
      <c r="AA7" s="159">
        <v>0.03</v>
      </c>
      <c r="AB7" s="159">
        <v>0.03</v>
      </c>
      <c r="AC7" s="159">
        <v>0.03</v>
      </c>
      <c r="AD7" s="159">
        <v>7.0000000000000007E-2</v>
      </c>
      <c r="AE7" s="159">
        <v>7.0000000000000007E-2</v>
      </c>
      <c r="AF7" s="159">
        <v>7.0000000000000007E-2</v>
      </c>
      <c r="AG7" s="159">
        <v>7.0000000000000007E-2</v>
      </c>
      <c r="AH7" s="159">
        <v>7.0000000000000007E-2</v>
      </c>
      <c r="AI7" s="159">
        <v>7.0000000000000007E-2</v>
      </c>
      <c r="AJ7" s="159">
        <v>7.0000000000000007E-2</v>
      </c>
      <c r="AK7" s="159">
        <v>7.0000000000000007E-2</v>
      </c>
      <c r="AL7" s="159">
        <v>7.0000000000000007E-2</v>
      </c>
      <c r="AM7" s="159">
        <v>7.0000000000000007E-2</v>
      </c>
      <c r="AN7" s="159">
        <v>7.0000000000000007E-2</v>
      </c>
      <c r="AO7" s="159">
        <v>7.0000000000000007E-2</v>
      </c>
      <c r="AP7" s="159">
        <v>0.12</v>
      </c>
      <c r="AQ7" s="159">
        <v>0.12</v>
      </c>
      <c r="AR7" s="159">
        <v>0.12</v>
      </c>
      <c r="AS7" s="159">
        <v>0.12</v>
      </c>
      <c r="AT7" s="159">
        <v>0.12</v>
      </c>
      <c r="AU7" s="159">
        <v>0.12</v>
      </c>
      <c r="AV7" s="159">
        <v>0.12</v>
      </c>
      <c r="AW7" s="159">
        <v>0.12</v>
      </c>
      <c r="AX7" s="159">
        <v>0.12</v>
      </c>
      <c r="AY7" s="159">
        <v>0.12</v>
      </c>
      <c r="AZ7" s="159">
        <v>0.12</v>
      </c>
      <c r="BA7" s="159">
        <v>0.12</v>
      </c>
      <c r="BB7" s="159">
        <v>0.16</v>
      </c>
      <c r="BC7" s="159">
        <v>0.16</v>
      </c>
      <c r="BD7" s="159">
        <v>0.16</v>
      </c>
      <c r="BE7" s="159">
        <v>0.16</v>
      </c>
      <c r="BF7" s="159">
        <v>0.16</v>
      </c>
      <c r="BG7" s="159">
        <v>0.16</v>
      </c>
      <c r="BH7" s="159">
        <v>0.16</v>
      </c>
      <c r="BI7" s="159">
        <v>0.16</v>
      </c>
      <c r="BJ7" s="159">
        <v>0.16</v>
      </c>
      <c r="BK7" s="159">
        <v>0.16</v>
      </c>
      <c r="BL7" s="159">
        <v>0.16</v>
      </c>
      <c r="BM7" s="159">
        <v>0.16</v>
      </c>
    </row>
    <row r="8" spans="1:65" s="66" customFormat="1" x14ac:dyDescent="0.2">
      <c r="A8" s="64"/>
      <c r="B8" s="43"/>
      <c r="C8" s="44"/>
      <c r="D8" s="65"/>
      <c r="E8" s="224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spans="1:65" s="66" customFormat="1" x14ac:dyDescent="0.2">
      <c r="A9" s="64"/>
      <c r="B9" s="43"/>
      <c r="C9" s="44"/>
      <c r="D9" s="65"/>
      <c r="E9" s="22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spans="1:65" s="74" customFormat="1" ht="15" x14ac:dyDescent="0.25">
      <c r="A10" s="72"/>
      <c r="B10" s="73"/>
      <c r="C10" s="303" t="s">
        <v>144</v>
      </c>
      <c r="D10" s="304"/>
      <c r="E10" s="215"/>
      <c r="F10" s="92">
        <f>Forecast!E8</f>
        <v>42262</v>
      </c>
      <c r="G10" s="92">
        <f>Forecast!F8</f>
        <v>42292</v>
      </c>
      <c r="H10" s="92">
        <f>Forecast!G8</f>
        <v>42323</v>
      </c>
      <c r="I10" s="92">
        <f>Forecast!H8</f>
        <v>42353</v>
      </c>
      <c r="J10" s="92">
        <f>Forecast!I8</f>
        <v>42384</v>
      </c>
      <c r="K10" s="92">
        <f>Forecast!J8</f>
        <v>42415</v>
      </c>
      <c r="L10" s="92">
        <f>Forecast!K8</f>
        <v>42444</v>
      </c>
      <c r="M10" s="92">
        <f>Forecast!L8</f>
        <v>42475</v>
      </c>
      <c r="N10" s="92">
        <f>Forecast!M8</f>
        <v>42505</v>
      </c>
      <c r="O10" s="92">
        <f>Forecast!N8</f>
        <v>42536</v>
      </c>
      <c r="P10" s="92">
        <f>Forecast!O8</f>
        <v>42566</v>
      </c>
      <c r="Q10" s="92">
        <f>Forecast!P8</f>
        <v>42597</v>
      </c>
      <c r="R10" s="92">
        <f>Forecast!Q8</f>
        <v>42628</v>
      </c>
      <c r="S10" s="92">
        <f>Forecast!R8</f>
        <v>42658</v>
      </c>
      <c r="T10" s="92">
        <f>Forecast!S8</f>
        <v>42689</v>
      </c>
      <c r="U10" s="92">
        <f>Forecast!T8</f>
        <v>42719</v>
      </c>
      <c r="V10" s="92">
        <f>Forecast!U8</f>
        <v>42750</v>
      </c>
      <c r="W10" s="92">
        <f>Forecast!V8</f>
        <v>42781</v>
      </c>
      <c r="X10" s="92">
        <f>Forecast!W8</f>
        <v>42809</v>
      </c>
      <c r="Y10" s="92">
        <f>Forecast!X8</f>
        <v>42840</v>
      </c>
      <c r="Z10" s="92">
        <f>Forecast!Y8</f>
        <v>42870</v>
      </c>
      <c r="AA10" s="92">
        <f>Forecast!Z8</f>
        <v>42901</v>
      </c>
      <c r="AB10" s="92">
        <f>Forecast!AA8</f>
        <v>42931</v>
      </c>
      <c r="AC10" s="92">
        <f>Forecast!AB8</f>
        <v>42962</v>
      </c>
      <c r="AD10" s="92">
        <f>Forecast!AC8</f>
        <v>42993</v>
      </c>
      <c r="AE10" s="92">
        <f>Forecast!AD8</f>
        <v>43023</v>
      </c>
      <c r="AF10" s="92">
        <f>Forecast!AE8</f>
        <v>43054</v>
      </c>
      <c r="AG10" s="92">
        <f>Forecast!AF8</f>
        <v>43084</v>
      </c>
      <c r="AH10" s="92">
        <f>Forecast!AG8</f>
        <v>43115</v>
      </c>
      <c r="AI10" s="92">
        <f>Forecast!AH8</f>
        <v>43146</v>
      </c>
      <c r="AJ10" s="92">
        <f>Forecast!AI8</f>
        <v>43174</v>
      </c>
      <c r="AK10" s="92">
        <f>Forecast!AJ8</f>
        <v>43205</v>
      </c>
      <c r="AL10" s="92">
        <f>Forecast!AK8</f>
        <v>43235</v>
      </c>
      <c r="AM10" s="92">
        <f>Forecast!AL8</f>
        <v>43266</v>
      </c>
      <c r="AN10" s="92">
        <f>Forecast!AM8</f>
        <v>43296</v>
      </c>
      <c r="AO10" s="92">
        <f>Forecast!AN8</f>
        <v>43327</v>
      </c>
      <c r="AP10" s="92">
        <f>Forecast!AO8</f>
        <v>43358</v>
      </c>
      <c r="AQ10" s="92">
        <f>Forecast!AP8</f>
        <v>43388</v>
      </c>
      <c r="AR10" s="92">
        <f>Forecast!AQ8</f>
        <v>43419</v>
      </c>
      <c r="AS10" s="92">
        <f>Forecast!AR8</f>
        <v>43449</v>
      </c>
      <c r="AT10" s="92">
        <f>Forecast!AS8</f>
        <v>43480</v>
      </c>
      <c r="AU10" s="92">
        <f>Forecast!AT8</f>
        <v>43511</v>
      </c>
      <c r="AV10" s="92">
        <f>Forecast!AU8</f>
        <v>43539</v>
      </c>
      <c r="AW10" s="92">
        <f>Forecast!AV8</f>
        <v>43570</v>
      </c>
      <c r="AX10" s="92">
        <f>Forecast!AW8</f>
        <v>43600</v>
      </c>
      <c r="AY10" s="92">
        <f>Forecast!AX8</f>
        <v>43631</v>
      </c>
      <c r="AZ10" s="92">
        <f>Forecast!AY8</f>
        <v>43661</v>
      </c>
      <c r="BA10" s="92">
        <f>Forecast!AZ8</f>
        <v>43692</v>
      </c>
      <c r="BB10" s="92">
        <f>Forecast!BA8</f>
        <v>43723</v>
      </c>
      <c r="BC10" s="92">
        <f>Forecast!BB8</f>
        <v>43753</v>
      </c>
      <c r="BD10" s="92">
        <f>Forecast!BC8</f>
        <v>43784</v>
      </c>
      <c r="BE10" s="92">
        <f>Forecast!BD8</f>
        <v>43814</v>
      </c>
      <c r="BF10" s="92">
        <f>Forecast!BE8</f>
        <v>43845</v>
      </c>
      <c r="BG10" s="92">
        <f>Forecast!BF8</f>
        <v>43876</v>
      </c>
      <c r="BH10" s="92">
        <f>Forecast!BG8</f>
        <v>43905</v>
      </c>
      <c r="BI10" s="92">
        <f>Forecast!BH8</f>
        <v>43936</v>
      </c>
      <c r="BJ10" s="92">
        <f>Forecast!BI8</f>
        <v>43966</v>
      </c>
      <c r="BK10" s="92">
        <f>Forecast!BJ8</f>
        <v>43997</v>
      </c>
      <c r="BL10" s="92">
        <f>Forecast!BK8</f>
        <v>44027</v>
      </c>
      <c r="BM10" s="92">
        <f>Forecast!BL8</f>
        <v>44058</v>
      </c>
    </row>
    <row r="11" spans="1:65" x14ac:dyDescent="0.2">
      <c r="D11" s="5"/>
      <c r="E11" s="225"/>
      <c r="F11" s="75"/>
    </row>
    <row r="12" spans="1:65" s="7" customFormat="1" ht="13.5" thickBot="1" x14ac:dyDescent="0.25">
      <c r="A12" s="8"/>
      <c r="C12" s="9"/>
      <c r="E12" s="226"/>
      <c r="F12" s="10">
        <f>Forecast!E6</f>
        <v>0</v>
      </c>
      <c r="G12" s="10">
        <f>Forecast!F6</f>
        <v>0</v>
      </c>
      <c r="H12" s="10">
        <f>Forecast!G6</f>
        <v>0</v>
      </c>
      <c r="I12" s="10">
        <f>Forecast!H6</f>
        <v>0</v>
      </c>
      <c r="J12" s="10">
        <f>Forecast!I6</f>
        <v>0</v>
      </c>
      <c r="K12" s="10">
        <f>Forecast!J6</f>
        <v>0</v>
      </c>
      <c r="L12" s="10">
        <f>Forecast!K6</f>
        <v>0</v>
      </c>
      <c r="M12" s="10">
        <f>Forecast!L6</f>
        <v>0</v>
      </c>
      <c r="N12" s="10">
        <f>Forecast!M6</f>
        <v>0</v>
      </c>
      <c r="O12" s="10">
        <f>Forecast!N6</f>
        <v>0</v>
      </c>
      <c r="P12" s="10">
        <f>Forecast!O6</f>
        <v>0</v>
      </c>
      <c r="Q12" s="10">
        <f>Forecast!P6</f>
        <v>0</v>
      </c>
      <c r="R12" s="10">
        <f>Forecast!Q6</f>
        <v>0</v>
      </c>
      <c r="S12" s="10">
        <f>Forecast!R6</f>
        <v>0</v>
      </c>
      <c r="T12" s="10">
        <f>Forecast!S6</f>
        <v>0</v>
      </c>
      <c r="U12" s="10">
        <f>Forecast!T6</f>
        <v>0</v>
      </c>
      <c r="V12" s="10">
        <f>Forecast!U6</f>
        <v>0</v>
      </c>
      <c r="W12" s="10">
        <f>Forecast!V6</f>
        <v>0</v>
      </c>
      <c r="X12" s="10">
        <f>Forecast!W6</f>
        <v>0</v>
      </c>
      <c r="Y12" s="10">
        <f>Forecast!X6</f>
        <v>0</v>
      </c>
      <c r="Z12" s="10">
        <f>Forecast!Y6</f>
        <v>0</v>
      </c>
      <c r="AA12" s="10">
        <f>Forecast!Z6</f>
        <v>0</v>
      </c>
      <c r="AB12" s="10">
        <f>Forecast!AA6</f>
        <v>0</v>
      </c>
      <c r="AC12" s="10">
        <f>Forecast!AB6</f>
        <v>0</v>
      </c>
      <c r="AD12" s="10">
        <f>Forecast!AC6</f>
        <v>0</v>
      </c>
      <c r="AE12" s="10">
        <f>Forecast!AD6</f>
        <v>0</v>
      </c>
      <c r="AF12" s="10">
        <f>Forecast!AE6</f>
        <v>0</v>
      </c>
      <c r="AG12" s="10">
        <f>Forecast!AF6</f>
        <v>0</v>
      </c>
      <c r="AH12" s="10">
        <f>Forecast!AG6</f>
        <v>0</v>
      </c>
      <c r="AI12" s="10">
        <f>Forecast!AH6</f>
        <v>0</v>
      </c>
      <c r="AJ12" s="10">
        <f>Forecast!AI6</f>
        <v>0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15" customFormat="1" ht="15.75" customHeight="1" x14ac:dyDescent="0.25">
      <c r="A13" s="307" t="s">
        <v>188</v>
      </c>
      <c r="B13" s="88" t="s">
        <v>106</v>
      </c>
      <c r="C13" s="82"/>
      <c r="D13" s="83" t="s">
        <v>96</v>
      </c>
      <c r="E13" s="83" t="s">
        <v>186</v>
      </c>
      <c r="F13" s="84" t="s">
        <v>15</v>
      </c>
      <c r="G13" s="84" t="s">
        <v>16</v>
      </c>
      <c r="H13" s="84" t="s">
        <v>17</v>
      </c>
      <c r="I13" s="84" t="s">
        <v>18</v>
      </c>
      <c r="J13" s="84" t="s">
        <v>19</v>
      </c>
      <c r="K13" s="84" t="s">
        <v>20</v>
      </c>
      <c r="L13" s="84" t="s">
        <v>21</v>
      </c>
      <c r="M13" s="84" t="s">
        <v>22</v>
      </c>
      <c r="N13" s="84" t="s">
        <v>23</v>
      </c>
      <c r="O13" s="84" t="s">
        <v>24</v>
      </c>
      <c r="P13" s="84" t="s">
        <v>25</v>
      </c>
      <c r="Q13" s="84" t="s">
        <v>26</v>
      </c>
      <c r="R13" s="84" t="s">
        <v>27</v>
      </c>
      <c r="S13" s="84" t="s">
        <v>28</v>
      </c>
      <c r="T13" s="84" t="s">
        <v>29</v>
      </c>
      <c r="U13" s="84" t="s">
        <v>30</v>
      </c>
      <c r="V13" s="84" t="s">
        <v>31</v>
      </c>
      <c r="W13" s="84" t="s">
        <v>32</v>
      </c>
      <c r="X13" s="84" t="s">
        <v>33</v>
      </c>
      <c r="Y13" s="84" t="s">
        <v>34</v>
      </c>
      <c r="Z13" s="84" t="s">
        <v>35</v>
      </c>
      <c r="AA13" s="84" t="s">
        <v>36</v>
      </c>
      <c r="AB13" s="84" t="s">
        <v>37</v>
      </c>
      <c r="AC13" s="84" t="s">
        <v>38</v>
      </c>
      <c r="AD13" s="84" t="s">
        <v>39</v>
      </c>
      <c r="AE13" s="84" t="s">
        <v>40</v>
      </c>
      <c r="AF13" s="84" t="s">
        <v>41</v>
      </c>
      <c r="AG13" s="84" t="s">
        <v>42</v>
      </c>
      <c r="AH13" s="84" t="s">
        <v>43</v>
      </c>
      <c r="AI13" s="84" t="s">
        <v>44</v>
      </c>
      <c r="AJ13" s="84" t="s">
        <v>45</v>
      </c>
      <c r="AK13" s="84" t="s">
        <v>46</v>
      </c>
      <c r="AL13" s="84" t="s">
        <v>47</v>
      </c>
      <c r="AM13" s="84" t="s">
        <v>48</v>
      </c>
      <c r="AN13" s="84" t="s">
        <v>49</v>
      </c>
      <c r="AO13" s="84" t="s">
        <v>50</v>
      </c>
      <c r="AP13" s="84" t="s">
        <v>51</v>
      </c>
      <c r="AQ13" s="84" t="s">
        <v>52</v>
      </c>
      <c r="AR13" s="84" t="s">
        <v>53</v>
      </c>
      <c r="AS13" s="84" t="s">
        <v>54</v>
      </c>
      <c r="AT13" s="84" t="s">
        <v>55</v>
      </c>
      <c r="AU13" s="84" t="s">
        <v>56</v>
      </c>
      <c r="AV13" s="84" t="s">
        <v>57</v>
      </c>
      <c r="AW13" s="84" t="s">
        <v>58</v>
      </c>
      <c r="AX13" s="84" t="s">
        <v>59</v>
      </c>
      <c r="AY13" s="84" t="s">
        <v>60</v>
      </c>
      <c r="AZ13" s="84" t="s">
        <v>61</v>
      </c>
      <c r="BA13" s="84" t="s">
        <v>62</v>
      </c>
      <c r="BB13" s="84" t="s">
        <v>63</v>
      </c>
      <c r="BC13" s="84" t="s">
        <v>64</v>
      </c>
      <c r="BD13" s="84" t="s">
        <v>65</v>
      </c>
      <c r="BE13" s="84" t="s">
        <v>66</v>
      </c>
      <c r="BF13" s="84" t="s">
        <v>67</v>
      </c>
      <c r="BG13" s="84" t="s">
        <v>68</v>
      </c>
      <c r="BH13" s="84" t="s">
        <v>69</v>
      </c>
      <c r="BI13" s="84" t="s">
        <v>70</v>
      </c>
      <c r="BJ13" s="84" t="s">
        <v>71</v>
      </c>
      <c r="BK13" s="84" t="s">
        <v>72</v>
      </c>
      <c r="BL13" s="84" t="s">
        <v>73</v>
      </c>
      <c r="BM13" s="85" t="s">
        <v>74</v>
      </c>
    </row>
    <row r="14" spans="1:65" ht="12.75" customHeight="1" x14ac:dyDescent="0.2">
      <c r="A14" s="308"/>
      <c r="B14" s="76" t="s">
        <v>97</v>
      </c>
      <c r="C14" s="233">
        <v>122</v>
      </c>
      <c r="D14" s="89"/>
      <c r="E14" s="227">
        <f>SUM(F14:BM14)</f>
        <v>12</v>
      </c>
      <c r="F14" s="70">
        <v>1</v>
      </c>
      <c r="G14" s="203">
        <v>1</v>
      </c>
      <c r="H14" s="203">
        <v>1</v>
      </c>
      <c r="I14" s="203">
        <v>1</v>
      </c>
      <c r="J14" s="203">
        <v>1</v>
      </c>
      <c r="K14" s="203">
        <v>1</v>
      </c>
      <c r="L14" s="203">
        <v>1</v>
      </c>
      <c r="M14" s="203">
        <v>1</v>
      </c>
      <c r="N14" s="203">
        <v>1</v>
      </c>
      <c r="O14" s="203">
        <v>1</v>
      </c>
      <c r="P14" s="203">
        <v>1</v>
      </c>
      <c r="Q14" s="203">
        <v>1</v>
      </c>
      <c r="R14" s="78"/>
      <c r="S14" s="78"/>
      <c r="T14" s="78"/>
      <c r="U14" s="78"/>
      <c r="V14" s="196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86"/>
    </row>
    <row r="15" spans="1:65" ht="12.75" customHeight="1" x14ac:dyDescent="0.2">
      <c r="A15" s="308"/>
      <c r="B15" s="76" t="s">
        <v>98</v>
      </c>
      <c r="C15" s="234">
        <v>167</v>
      </c>
      <c r="D15" s="89"/>
      <c r="E15" s="227">
        <f t="shared" ref="E15:E22" si="0">SUM(F15:BM15)</f>
        <v>12</v>
      </c>
      <c r="F15" s="203">
        <v>1</v>
      </c>
      <c r="G15" s="203">
        <v>1</v>
      </c>
      <c r="H15" s="203">
        <v>1</v>
      </c>
      <c r="I15" s="203">
        <v>1</v>
      </c>
      <c r="J15" s="203">
        <v>1</v>
      </c>
      <c r="K15" s="203">
        <v>1</v>
      </c>
      <c r="L15" s="203">
        <v>1</v>
      </c>
      <c r="M15" s="203">
        <v>1</v>
      </c>
      <c r="N15" s="203">
        <v>1</v>
      </c>
      <c r="O15" s="203">
        <v>1</v>
      </c>
      <c r="P15" s="203">
        <v>1</v>
      </c>
      <c r="Q15" s="203">
        <v>1</v>
      </c>
      <c r="R15" s="70"/>
      <c r="S15" s="70"/>
      <c r="T15" s="70"/>
      <c r="U15" s="70"/>
      <c r="V15" s="195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87"/>
    </row>
    <row r="16" spans="1:65" ht="12.75" customHeight="1" x14ac:dyDescent="0.2">
      <c r="A16" s="308"/>
      <c r="B16" s="76" t="s">
        <v>99</v>
      </c>
      <c r="C16" s="234">
        <v>232</v>
      </c>
      <c r="D16" s="241"/>
      <c r="E16" s="227">
        <f t="shared" si="0"/>
        <v>12</v>
      </c>
      <c r="F16" s="203">
        <v>1</v>
      </c>
      <c r="G16" s="203">
        <v>1</v>
      </c>
      <c r="H16" s="203">
        <v>1</v>
      </c>
      <c r="I16" s="203">
        <v>1</v>
      </c>
      <c r="J16" s="203">
        <v>1</v>
      </c>
      <c r="K16" s="203">
        <v>1</v>
      </c>
      <c r="L16" s="203">
        <v>1</v>
      </c>
      <c r="M16" s="203">
        <v>1</v>
      </c>
      <c r="N16" s="203">
        <v>1</v>
      </c>
      <c r="O16" s="203">
        <v>1</v>
      </c>
      <c r="P16" s="203">
        <v>1</v>
      </c>
      <c r="Q16" s="203">
        <v>1</v>
      </c>
      <c r="R16" s="70"/>
      <c r="S16" s="70"/>
      <c r="T16" s="70"/>
      <c r="U16" s="70"/>
      <c r="V16" s="195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87"/>
    </row>
    <row r="17" spans="1:65" ht="12.75" customHeight="1" x14ac:dyDescent="0.2">
      <c r="A17" s="308"/>
      <c r="B17" s="76" t="s">
        <v>100</v>
      </c>
      <c r="C17" s="234">
        <v>318</v>
      </c>
      <c r="D17" s="241"/>
      <c r="E17" s="227">
        <f t="shared" si="0"/>
        <v>12</v>
      </c>
      <c r="F17" s="203">
        <v>1</v>
      </c>
      <c r="G17" s="203">
        <v>1</v>
      </c>
      <c r="H17" s="203">
        <v>1</v>
      </c>
      <c r="I17" s="203">
        <v>1</v>
      </c>
      <c r="J17" s="203">
        <v>1</v>
      </c>
      <c r="K17" s="203">
        <v>1</v>
      </c>
      <c r="L17" s="203">
        <v>1</v>
      </c>
      <c r="M17" s="203">
        <v>1</v>
      </c>
      <c r="N17" s="203">
        <v>1</v>
      </c>
      <c r="O17" s="203">
        <v>1</v>
      </c>
      <c r="P17" s="203">
        <v>1</v>
      </c>
      <c r="Q17" s="203">
        <v>1</v>
      </c>
      <c r="R17" s="70"/>
      <c r="S17" s="70"/>
      <c r="T17" s="70"/>
      <c r="U17" s="70"/>
      <c r="V17" s="195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87"/>
    </row>
    <row r="18" spans="1:65" ht="12.75" customHeight="1" x14ac:dyDescent="0.2">
      <c r="A18" s="308"/>
      <c r="B18" s="76" t="s">
        <v>101</v>
      </c>
      <c r="C18" s="234">
        <v>424</v>
      </c>
      <c r="D18" s="241"/>
      <c r="E18" s="227">
        <f t="shared" si="0"/>
        <v>12</v>
      </c>
      <c r="F18" s="203">
        <v>1</v>
      </c>
      <c r="G18" s="203">
        <v>1</v>
      </c>
      <c r="H18" s="203">
        <v>1</v>
      </c>
      <c r="I18" s="203">
        <v>1</v>
      </c>
      <c r="J18" s="203">
        <v>1</v>
      </c>
      <c r="K18" s="203">
        <v>1</v>
      </c>
      <c r="L18" s="203">
        <v>1</v>
      </c>
      <c r="M18" s="203">
        <v>1</v>
      </c>
      <c r="N18" s="203">
        <v>1</v>
      </c>
      <c r="O18" s="203">
        <v>1</v>
      </c>
      <c r="P18" s="203">
        <v>1</v>
      </c>
      <c r="Q18" s="203">
        <v>1</v>
      </c>
      <c r="R18" s="70"/>
      <c r="S18" s="70"/>
      <c r="T18" s="70"/>
      <c r="U18" s="70"/>
      <c r="V18" s="195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87"/>
    </row>
    <row r="19" spans="1:65" ht="12.75" customHeight="1" x14ac:dyDescent="0.2">
      <c r="A19" s="308"/>
      <c r="B19" s="76" t="s">
        <v>102</v>
      </c>
      <c r="C19" s="234">
        <v>574</v>
      </c>
      <c r="D19" s="89"/>
      <c r="E19" s="227">
        <f t="shared" si="0"/>
        <v>12</v>
      </c>
      <c r="F19" s="203">
        <v>1</v>
      </c>
      <c r="G19" s="203">
        <v>1</v>
      </c>
      <c r="H19" s="203">
        <v>1</v>
      </c>
      <c r="I19" s="203">
        <v>1</v>
      </c>
      <c r="J19" s="203">
        <v>1</v>
      </c>
      <c r="K19" s="203">
        <v>1</v>
      </c>
      <c r="L19" s="203">
        <v>1</v>
      </c>
      <c r="M19" s="203">
        <v>1</v>
      </c>
      <c r="N19" s="203">
        <v>1</v>
      </c>
      <c r="O19" s="203">
        <v>1</v>
      </c>
      <c r="P19" s="203">
        <v>1</v>
      </c>
      <c r="Q19" s="203">
        <v>1</v>
      </c>
      <c r="R19" s="70"/>
      <c r="S19" s="70"/>
      <c r="T19" s="70"/>
      <c r="U19" s="70"/>
      <c r="V19" s="195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87"/>
    </row>
    <row r="20" spans="1:65" ht="12.75" customHeight="1" x14ac:dyDescent="0.2">
      <c r="A20" s="308"/>
      <c r="B20" s="76" t="s">
        <v>103</v>
      </c>
      <c r="C20" s="234">
        <v>915</v>
      </c>
      <c r="D20" s="89"/>
      <c r="E20" s="227">
        <f t="shared" si="0"/>
        <v>12</v>
      </c>
      <c r="F20" s="203">
        <v>1</v>
      </c>
      <c r="G20" s="203">
        <v>1</v>
      </c>
      <c r="H20" s="203">
        <v>1</v>
      </c>
      <c r="I20" s="203">
        <v>1</v>
      </c>
      <c r="J20" s="203">
        <v>1</v>
      </c>
      <c r="K20" s="203">
        <v>1</v>
      </c>
      <c r="L20" s="203">
        <v>1</v>
      </c>
      <c r="M20" s="203">
        <v>1</v>
      </c>
      <c r="N20" s="203">
        <v>1</v>
      </c>
      <c r="O20" s="203">
        <v>1</v>
      </c>
      <c r="P20" s="203">
        <v>1</v>
      </c>
      <c r="Q20" s="203">
        <v>1</v>
      </c>
      <c r="R20" s="70"/>
      <c r="S20" s="70"/>
      <c r="T20" s="70"/>
      <c r="U20" s="70"/>
      <c r="V20" s="195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87"/>
    </row>
    <row r="21" spans="1:65" ht="12.75" customHeight="1" x14ac:dyDescent="0.2">
      <c r="A21" s="308"/>
      <c r="B21" s="76" t="s">
        <v>104</v>
      </c>
      <c r="C21" s="234">
        <v>1254</v>
      </c>
      <c r="D21" s="241"/>
      <c r="E21" s="227">
        <f t="shared" si="0"/>
        <v>12</v>
      </c>
      <c r="F21" s="203">
        <v>1</v>
      </c>
      <c r="G21" s="203">
        <v>1</v>
      </c>
      <c r="H21" s="203">
        <v>1</v>
      </c>
      <c r="I21" s="203">
        <v>1</v>
      </c>
      <c r="J21" s="203">
        <v>1</v>
      </c>
      <c r="K21" s="203">
        <v>1</v>
      </c>
      <c r="L21" s="203">
        <v>1</v>
      </c>
      <c r="M21" s="203">
        <v>1</v>
      </c>
      <c r="N21" s="203">
        <v>1</v>
      </c>
      <c r="O21" s="203">
        <v>1</v>
      </c>
      <c r="P21" s="203">
        <v>1</v>
      </c>
      <c r="Q21" s="203">
        <v>1</v>
      </c>
      <c r="R21" s="70"/>
      <c r="S21" s="70"/>
      <c r="T21" s="70"/>
      <c r="U21" s="70"/>
      <c r="V21" s="195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87"/>
    </row>
    <row r="22" spans="1:65" ht="12.75" customHeight="1" thickBot="1" x14ac:dyDescent="0.25">
      <c r="A22" s="308"/>
      <c r="B22" s="77" t="s">
        <v>105</v>
      </c>
      <c r="C22" s="234">
        <v>1722</v>
      </c>
      <c r="D22" s="4"/>
      <c r="E22" s="227">
        <f t="shared" si="0"/>
        <v>12</v>
      </c>
      <c r="F22" s="203">
        <v>1</v>
      </c>
      <c r="G22" s="203">
        <v>1</v>
      </c>
      <c r="H22" s="203">
        <v>1</v>
      </c>
      <c r="I22" s="203">
        <v>1</v>
      </c>
      <c r="J22" s="203">
        <v>1</v>
      </c>
      <c r="K22" s="203">
        <v>1</v>
      </c>
      <c r="L22" s="203">
        <v>1</v>
      </c>
      <c r="M22" s="203">
        <v>1</v>
      </c>
      <c r="N22" s="203">
        <v>1</v>
      </c>
      <c r="O22" s="203">
        <v>1</v>
      </c>
      <c r="P22" s="203">
        <v>1</v>
      </c>
      <c r="Q22" s="203">
        <v>1</v>
      </c>
      <c r="R22" s="70"/>
      <c r="S22" s="70"/>
      <c r="T22" s="70"/>
      <c r="U22" s="70"/>
      <c r="V22" s="195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87"/>
    </row>
    <row r="23" spans="1:65" ht="12.75" customHeight="1" x14ac:dyDescent="0.2">
      <c r="A23" s="308"/>
      <c r="B23" s="17" t="s">
        <v>142</v>
      </c>
      <c r="C23" s="17"/>
      <c r="D23" s="184">
        <f>SUM(F23:BM23)</f>
        <v>68736</v>
      </c>
      <c r="E23" s="229"/>
      <c r="F23" s="13">
        <f t="shared" ref="F23:BM23" si="1">$C14*(1+F$7)*F14+$C15*(1+F$7)*F15+$C16*(1+F$7)*F16+$C17*(1+F$7)*F17+$C18*(1+F$7)*F18+$C19*(1+F$7)*F19+$C20*(1+F$7)*F20+$C21*(1+F$7)*F21+$C22*(1+F$7)*F22</f>
        <v>5728</v>
      </c>
      <c r="G23" s="13">
        <f t="shared" si="1"/>
        <v>5728</v>
      </c>
      <c r="H23" s="13">
        <f t="shared" si="1"/>
        <v>5728</v>
      </c>
      <c r="I23" s="13">
        <f t="shared" si="1"/>
        <v>5728</v>
      </c>
      <c r="J23" s="13">
        <f t="shared" si="1"/>
        <v>5728</v>
      </c>
      <c r="K23" s="13">
        <f t="shared" si="1"/>
        <v>5728</v>
      </c>
      <c r="L23" s="13">
        <f t="shared" si="1"/>
        <v>5728</v>
      </c>
      <c r="M23" s="13">
        <f t="shared" si="1"/>
        <v>5728</v>
      </c>
      <c r="N23" s="13">
        <f t="shared" si="1"/>
        <v>5728</v>
      </c>
      <c r="O23" s="13">
        <f t="shared" si="1"/>
        <v>5728</v>
      </c>
      <c r="P23" s="13">
        <f t="shared" si="1"/>
        <v>5728</v>
      </c>
      <c r="Q23" s="13">
        <f t="shared" si="1"/>
        <v>5728</v>
      </c>
      <c r="R23" s="13">
        <f t="shared" si="1"/>
        <v>0</v>
      </c>
      <c r="S23" s="13">
        <f t="shared" si="1"/>
        <v>0</v>
      </c>
      <c r="T23" s="13">
        <f t="shared" si="1"/>
        <v>0</v>
      </c>
      <c r="U23" s="13">
        <f t="shared" si="1"/>
        <v>0</v>
      </c>
      <c r="V23" s="13">
        <f t="shared" si="1"/>
        <v>0</v>
      </c>
      <c r="W23" s="13">
        <f t="shared" si="1"/>
        <v>0</v>
      </c>
      <c r="X23" s="13">
        <f t="shared" si="1"/>
        <v>0</v>
      </c>
      <c r="Y23" s="13">
        <f t="shared" si="1"/>
        <v>0</v>
      </c>
      <c r="Z23" s="13">
        <f t="shared" si="1"/>
        <v>0</v>
      </c>
      <c r="AA23" s="13">
        <f t="shared" si="1"/>
        <v>0</v>
      </c>
      <c r="AB23" s="13">
        <f t="shared" si="1"/>
        <v>0</v>
      </c>
      <c r="AC23" s="13">
        <f t="shared" si="1"/>
        <v>0</v>
      </c>
      <c r="AD23" s="13">
        <f t="shared" si="1"/>
        <v>0</v>
      </c>
      <c r="AE23" s="13">
        <f t="shared" si="1"/>
        <v>0</v>
      </c>
      <c r="AF23" s="13">
        <f t="shared" si="1"/>
        <v>0</v>
      </c>
      <c r="AG23" s="13">
        <f t="shared" si="1"/>
        <v>0</v>
      </c>
      <c r="AH23" s="13">
        <f t="shared" si="1"/>
        <v>0</v>
      </c>
      <c r="AI23" s="13">
        <f t="shared" si="1"/>
        <v>0</v>
      </c>
      <c r="AJ23" s="13">
        <f t="shared" si="1"/>
        <v>0</v>
      </c>
      <c r="AK23" s="13">
        <f t="shared" si="1"/>
        <v>0</v>
      </c>
      <c r="AL23" s="13">
        <f t="shared" si="1"/>
        <v>0</v>
      </c>
      <c r="AM23" s="13">
        <f t="shared" si="1"/>
        <v>0</v>
      </c>
      <c r="AN23" s="13">
        <f t="shared" si="1"/>
        <v>0</v>
      </c>
      <c r="AO23" s="13">
        <f t="shared" si="1"/>
        <v>0</v>
      </c>
      <c r="AP23" s="13">
        <f t="shared" si="1"/>
        <v>0</v>
      </c>
      <c r="AQ23" s="13">
        <f t="shared" si="1"/>
        <v>0</v>
      </c>
      <c r="AR23" s="13">
        <f t="shared" si="1"/>
        <v>0</v>
      </c>
      <c r="AS23" s="13">
        <f t="shared" si="1"/>
        <v>0</v>
      </c>
      <c r="AT23" s="13">
        <f t="shared" si="1"/>
        <v>0</v>
      </c>
      <c r="AU23" s="13">
        <f t="shared" si="1"/>
        <v>0</v>
      </c>
      <c r="AV23" s="13">
        <f t="shared" si="1"/>
        <v>0</v>
      </c>
      <c r="AW23" s="13">
        <f t="shared" si="1"/>
        <v>0</v>
      </c>
      <c r="AX23" s="13">
        <f t="shared" si="1"/>
        <v>0</v>
      </c>
      <c r="AY23" s="13">
        <f t="shared" si="1"/>
        <v>0</v>
      </c>
      <c r="AZ23" s="13">
        <f t="shared" si="1"/>
        <v>0</v>
      </c>
      <c r="BA23" s="13">
        <f t="shared" si="1"/>
        <v>0</v>
      </c>
      <c r="BB23" s="13">
        <f t="shared" si="1"/>
        <v>0</v>
      </c>
      <c r="BC23" s="13">
        <f t="shared" si="1"/>
        <v>0</v>
      </c>
      <c r="BD23" s="13">
        <f t="shared" si="1"/>
        <v>0</v>
      </c>
      <c r="BE23" s="13">
        <f t="shared" si="1"/>
        <v>0</v>
      </c>
      <c r="BF23" s="13">
        <f t="shared" si="1"/>
        <v>0</v>
      </c>
      <c r="BG23" s="13">
        <f t="shared" si="1"/>
        <v>0</v>
      </c>
      <c r="BH23" s="13">
        <f t="shared" si="1"/>
        <v>0</v>
      </c>
      <c r="BI23" s="13">
        <f t="shared" si="1"/>
        <v>0</v>
      </c>
      <c r="BJ23" s="13">
        <f t="shared" si="1"/>
        <v>0</v>
      </c>
      <c r="BK23" s="13">
        <f t="shared" si="1"/>
        <v>0</v>
      </c>
      <c r="BL23" s="13">
        <f t="shared" si="1"/>
        <v>0</v>
      </c>
      <c r="BM23" s="13">
        <f t="shared" si="1"/>
        <v>0</v>
      </c>
    </row>
    <row r="24" spans="1:65" ht="12.75" customHeight="1" x14ac:dyDescent="0.2">
      <c r="A24" s="308"/>
      <c r="B24" s="238" t="s">
        <v>193</v>
      </c>
      <c r="C24" s="185">
        <v>1.8</v>
      </c>
      <c r="D24" s="184">
        <f>SUM(F24:BM24)</f>
        <v>123724.79999999997</v>
      </c>
      <c r="E24" s="229"/>
      <c r="F24" s="13">
        <f t="shared" ref="F24:BM24" si="2">$C24*F23</f>
        <v>10310.4</v>
      </c>
      <c r="G24" s="13">
        <f t="shared" si="2"/>
        <v>10310.4</v>
      </c>
      <c r="H24" s="13">
        <f t="shared" si="2"/>
        <v>10310.4</v>
      </c>
      <c r="I24" s="13">
        <f t="shared" si="2"/>
        <v>10310.4</v>
      </c>
      <c r="J24" s="13">
        <f t="shared" si="2"/>
        <v>10310.4</v>
      </c>
      <c r="K24" s="13">
        <f t="shared" si="2"/>
        <v>10310.4</v>
      </c>
      <c r="L24" s="13">
        <f t="shared" si="2"/>
        <v>10310.4</v>
      </c>
      <c r="M24" s="13">
        <f t="shared" si="2"/>
        <v>10310.4</v>
      </c>
      <c r="N24" s="13">
        <f t="shared" si="2"/>
        <v>10310.4</v>
      </c>
      <c r="O24" s="13">
        <f t="shared" si="2"/>
        <v>10310.4</v>
      </c>
      <c r="P24" s="13">
        <f t="shared" si="2"/>
        <v>10310.4</v>
      </c>
      <c r="Q24" s="13">
        <f t="shared" si="2"/>
        <v>10310.4</v>
      </c>
      <c r="R24" s="13">
        <f t="shared" si="2"/>
        <v>0</v>
      </c>
      <c r="S24" s="13">
        <f t="shared" si="2"/>
        <v>0</v>
      </c>
      <c r="T24" s="13">
        <f t="shared" si="2"/>
        <v>0</v>
      </c>
      <c r="U24" s="13">
        <f t="shared" si="2"/>
        <v>0</v>
      </c>
      <c r="V24" s="13">
        <f t="shared" si="2"/>
        <v>0</v>
      </c>
      <c r="W24" s="13">
        <f t="shared" si="2"/>
        <v>0</v>
      </c>
      <c r="X24" s="13">
        <f t="shared" si="2"/>
        <v>0</v>
      </c>
      <c r="Y24" s="13">
        <f t="shared" si="2"/>
        <v>0</v>
      </c>
      <c r="Z24" s="13">
        <f t="shared" si="2"/>
        <v>0</v>
      </c>
      <c r="AA24" s="13">
        <f t="shared" si="2"/>
        <v>0</v>
      </c>
      <c r="AB24" s="13">
        <f t="shared" si="2"/>
        <v>0</v>
      </c>
      <c r="AC24" s="13">
        <f t="shared" si="2"/>
        <v>0</v>
      </c>
      <c r="AD24" s="13">
        <f t="shared" si="2"/>
        <v>0</v>
      </c>
      <c r="AE24" s="13">
        <f t="shared" si="2"/>
        <v>0</v>
      </c>
      <c r="AF24" s="13">
        <f t="shared" si="2"/>
        <v>0</v>
      </c>
      <c r="AG24" s="13">
        <f t="shared" si="2"/>
        <v>0</v>
      </c>
      <c r="AH24" s="13">
        <f t="shared" si="2"/>
        <v>0</v>
      </c>
      <c r="AI24" s="13">
        <f t="shared" si="2"/>
        <v>0</v>
      </c>
      <c r="AJ24" s="13">
        <f t="shared" si="2"/>
        <v>0</v>
      </c>
      <c r="AK24" s="13">
        <f t="shared" si="2"/>
        <v>0</v>
      </c>
      <c r="AL24" s="13">
        <f t="shared" si="2"/>
        <v>0</v>
      </c>
      <c r="AM24" s="13">
        <f t="shared" si="2"/>
        <v>0</v>
      </c>
      <c r="AN24" s="13">
        <f t="shared" si="2"/>
        <v>0</v>
      </c>
      <c r="AO24" s="13">
        <f t="shared" si="2"/>
        <v>0</v>
      </c>
      <c r="AP24" s="13">
        <f t="shared" si="2"/>
        <v>0</v>
      </c>
      <c r="AQ24" s="13">
        <f t="shared" si="2"/>
        <v>0</v>
      </c>
      <c r="AR24" s="13">
        <f t="shared" si="2"/>
        <v>0</v>
      </c>
      <c r="AS24" s="13">
        <f t="shared" si="2"/>
        <v>0</v>
      </c>
      <c r="AT24" s="13">
        <f t="shared" si="2"/>
        <v>0</v>
      </c>
      <c r="AU24" s="13">
        <f t="shared" si="2"/>
        <v>0</v>
      </c>
      <c r="AV24" s="13">
        <f t="shared" si="2"/>
        <v>0</v>
      </c>
      <c r="AW24" s="13">
        <f t="shared" si="2"/>
        <v>0</v>
      </c>
      <c r="AX24" s="13">
        <f t="shared" si="2"/>
        <v>0</v>
      </c>
      <c r="AY24" s="13">
        <f t="shared" si="2"/>
        <v>0</v>
      </c>
      <c r="AZ24" s="13">
        <f t="shared" si="2"/>
        <v>0</v>
      </c>
      <c r="BA24" s="13">
        <f t="shared" si="2"/>
        <v>0</v>
      </c>
      <c r="BB24" s="13">
        <f t="shared" si="2"/>
        <v>0</v>
      </c>
      <c r="BC24" s="13">
        <f t="shared" si="2"/>
        <v>0</v>
      </c>
      <c r="BD24" s="13">
        <f t="shared" si="2"/>
        <v>0</v>
      </c>
      <c r="BE24" s="13">
        <f t="shared" si="2"/>
        <v>0</v>
      </c>
      <c r="BF24" s="13">
        <f t="shared" si="2"/>
        <v>0</v>
      </c>
      <c r="BG24" s="13">
        <f t="shared" si="2"/>
        <v>0</v>
      </c>
      <c r="BH24" s="13">
        <f t="shared" si="2"/>
        <v>0</v>
      </c>
      <c r="BI24" s="13">
        <f t="shared" si="2"/>
        <v>0</v>
      </c>
      <c r="BJ24" s="13">
        <f t="shared" si="2"/>
        <v>0</v>
      </c>
      <c r="BK24" s="13">
        <f t="shared" si="2"/>
        <v>0</v>
      </c>
      <c r="BL24" s="13">
        <f t="shared" si="2"/>
        <v>0</v>
      </c>
      <c r="BM24" s="80">
        <f t="shared" si="2"/>
        <v>0</v>
      </c>
    </row>
    <row r="25" spans="1:65" ht="12.75" hidden="1" customHeight="1" x14ac:dyDescent="0.2">
      <c r="A25" s="308"/>
      <c r="B25" s="182" t="s">
        <v>164</v>
      </c>
      <c r="C25" s="186">
        <v>0</v>
      </c>
      <c r="D25" s="184">
        <f>SUM(F25:BM25)</f>
        <v>0</v>
      </c>
      <c r="E25" s="230"/>
      <c r="F25" s="160">
        <f>F23*$C$25</f>
        <v>0</v>
      </c>
      <c r="G25" s="160">
        <f t="shared" ref="G25:BM25" si="3">G23*$C$25</f>
        <v>0</v>
      </c>
      <c r="H25" s="160">
        <f t="shared" si="3"/>
        <v>0</v>
      </c>
      <c r="I25" s="160">
        <f t="shared" si="3"/>
        <v>0</v>
      </c>
      <c r="J25" s="160">
        <f t="shared" si="3"/>
        <v>0</v>
      </c>
      <c r="K25" s="160">
        <f t="shared" si="3"/>
        <v>0</v>
      </c>
      <c r="L25" s="160">
        <f t="shared" si="3"/>
        <v>0</v>
      </c>
      <c r="M25" s="160">
        <f t="shared" si="3"/>
        <v>0</v>
      </c>
      <c r="N25" s="160">
        <f t="shared" si="3"/>
        <v>0</v>
      </c>
      <c r="O25" s="160">
        <f t="shared" si="3"/>
        <v>0</v>
      </c>
      <c r="P25" s="160">
        <f t="shared" si="3"/>
        <v>0</v>
      </c>
      <c r="Q25" s="160">
        <f t="shared" si="3"/>
        <v>0</v>
      </c>
      <c r="R25" s="160">
        <f t="shared" si="3"/>
        <v>0</v>
      </c>
      <c r="S25" s="160">
        <f t="shared" si="3"/>
        <v>0</v>
      </c>
      <c r="T25" s="160">
        <f t="shared" si="3"/>
        <v>0</v>
      </c>
      <c r="U25" s="160">
        <f t="shared" si="3"/>
        <v>0</v>
      </c>
      <c r="V25" s="160">
        <f t="shared" si="3"/>
        <v>0</v>
      </c>
      <c r="W25" s="160">
        <f t="shared" si="3"/>
        <v>0</v>
      </c>
      <c r="X25" s="160">
        <f t="shared" si="3"/>
        <v>0</v>
      </c>
      <c r="Y25" s="160">
        <f t="shared" si="3"/>
        <v>0</v>
      </c>
      <c r="Z25" s="160">
        <f t="shared" si="3"/>
        <v>0</v>
      </c>
      <c r="AA25" s="160">
        <f t="shared" si="3"/>
        <v>0</v>
      </c>
      <c r="AB25" s="160">
        <f t="shared" si="3"/>
        <v>0</v>
      </c>
      <c r="AC25" s="160">
        <f t="shared" si="3"/>
        <v>0</v>
      </c>
      <c r="AD25" s="160">
        <f t="shared" si="3"/>
        <v>0</v>
      </c>
      <c r="AE25" s="160">
        <f t="shared" si="3"/>
        <v>0</v>
      </c>
      <c r="AF25" s="160">
        <f t="shared" si="3"/>
        <v>0</v>
      </c>
      <c r="AG25" s="160">
        <f t="shared" si="3"/>
        <v>0</v>
      </c>
      <c r="AH25" s="160">
        <f t="shared" si="3"/>
        <v>0</v>
      </c>
      <c r="AI25" s="160">
        <f t="shared" si="3"/>
        <v>0</v>
      </c>
      <c r="AJ25" s="160">
        <f t="shared" si="3"/>
        <v>0</v>
      </c>
      <c r="AK25" s="160">
        <f t="shared" si="3"/>
        <v>0</v>
      </c>
      <c r="AL25" s="160">
        <f t="shared" si="3"/>
        <v>0</v>
      </c>
      <c r="AM25" s="160">
        <f t="shared" si="3"/>
        <v>0</v>
      </c>
      <c r="AN25" s="160">
        <f t="shared" si="3"/>
        <v>0</v>
      </c>
      <c r="AO25" s="160">
        <f t="shared" si="3"/>
        <v>0</v>
      </c>
      <c r="AP25" s="160">
        <f t="shared" si="3"/>
        <v>0</v>
      </c>
      <c r="AQ25" s="160">
        <f t="shared" si="3"/>
        <v>0</v>
      </c>
      <c r="AR25" s="160">
        <f t="shared" si="3"/>
        <v>0</v>
      </c>
      <c r="AS25" s="160">
        <f t="shared" si="3"/>
        <v>0</v>
      </c>
      <c r="AT25" s="160">
        <f t="shared" si="3"/>
        <v>0</v>
      </c>
      <c r="AU25" s="160">
        <f t="shared" si="3"/>
        <v>0</v>
      </c>
      <c r="AV25" s="160">
        <f t="shared" si="3"/>
        <v>0</v>
      </c>
      <c r="AW25" s="160">
        <f t="shared" si="3"/>
        <v>0</v>
      </c>
      <c r="AX25" s="160">
        <f t="shared" si="3"/>
        <v>0</v>
      </c>
      <c r="AY25" s="160">
        <f t="shared" si="3"/>
        <v>0</v>
      </c>
      <c r="AZ25" s="160">
        <f t="shared" si="3"/>
        <v>0</v>
      </c>
      <c r="BA25" s="160">
        <f t="shared" si="3"/>
        <v>0</v>
      </c>
      <c r="BB25" s="160">
        <f t="shared" si="3"/>
        <v>0</v>
      </c>
      <c r="BC25" s="160">
        <f t="shared" si="3"/>
        <v>0</v>
      </c>
      <c r="BD25" s="160">
        <f t="shared" si="3"/>
        <v>0</v>
      </c>
      <c r="BE25" s="160">
        <f t="shared" si="3"/>
        <v>0</v>
      </c>
      <c r="BF25" s="160">
        <f t="shared" si="3"/>
        <v>0</v>
      </c>
      <c r="BG25" s="160">
        <f t="shared" si="3"/>
        <v>0</v>
      </c>
      <c r="BH25" s="160">
        <f t="shared" si="3"/>
        <v>0</v>
      </c>
      <c r="BI25" s="160">
        <f t="shared" si="3"/>
        <v>0</v>
      </c>
      <c r="BJ25" s="160">
        <f t="shared" si="3"/>
        <v>0</v>
      </c>
      <c r="BK25" s="160">
        <f t="shared" si="3"/>
        <v>0</v>
      </c>
      <c r="BL25" s="160">
        <f t="shared" si="3"/>
        <v>0</v>
      </c>
      <c r="BM25" s="160">
        <f t="shared" si="3"/>
        <v>0</v>
      </c>
    </row>
    <row r="26" spans="1:65" ht="12.75" customHeight="1" thickBot="1" x14ac:dyDescent="0.25">
      <c r="A26" s="308"/>
      <c r="B26" s="181" t="s">
        <v>143</v>
      </c>
      <c r="C26" s="90"/>
      <c r="D26" s="184">
        <f>SUM(F26:BM26)</f>
        <v>192460.79999999996</v>
      </c>
      <c r="E26" s="230"/>
      <c r="F26" s="81">
        <f>SUM(F23:F25)</f>
        <v>16038.4</v>
      </c>
      <c r="G26" s="81">
        <f t="shared" ref="G26:BM26" si="4">SUM(G23:G25)</f>
        <v>16038.4</v>
      </c>
      <c r="H26" s="81">
        <f t="shared" si="4"/>
        <v>16038.4</v>
      </c>
      <c r="I26" s="81">
        <f t="shared" si="4"/>
        <v>16038.4</v>
      </c>
      <c r="J26" s="81">
        <f t="shared" si="4"/>
        <v>16038.4</v>
      </c>
      <c r="K26" s="81">
        <f t="shared" si="4"/>
        <v>16038.4</v>
      </c>
      <c r="L26" s="81">
        <f t="shared" si="4"/>
        <v>16038.4</v>
      </c>
      <c r="M26" s="81">
        <f t="shared" si="4"/>
        <v>16038.4</v>
      </c>
      <c r="N26" s="81">
        <f t="shared" si="4"/>
        <v>16038.4</v>
      </c>
      <c r="O26" s="81">
        <f t="shared" si="4"/>
        <v>16038.4</v>
      </c>
      <c r="P26" s="81">
        <f t="shared" si="4"/>
        <v>16038.4</v>
      </c>
      <c r="Q26" s="81">
        <f t="shared" si="4"/>
        <v>16038.4</v>
      </c>
      <c r="R26" s="81">
        <f t="shared" si="4"/>
        <v>0</v>
      </c>
      <c r="S26" s="81">
        <f t="shared" si="4"/>
        <v>0</v>
      </c>
      <c r="T26" s="81">
        <f t="shared" si="4"/>
        <v>0</v>
      </c>
      <c r="U26" s="81">
        <f t="shared" si="4"/>
        <v>0</v>
      </c>
      <c r="V26" s="81">
        <f t="shared" si="4"/>
        <v>0</v>
      </c>
      <c r="W26" s="81">
        <f t="shared" si="4"/>
        <v>0</v>
      </c>
      <c r="X26" s="81">
        <f t="shared" si="4"/>
        <v>0</v>
      </c>
      <c r="Y26" s="81">
        <f t="shared" si="4"/>
        <v>0</v>
      </c>
      <c r="Z26" s="81">
        <f t="shared" si="4"/>
        <v>0</v>
      </c>
      <c r="AA26" s="81">
        <f t="shared" si="4"/>
        <v>0</v>
      </c>
      <c r="AB26" s="81">
        <f t="shared" si="4"/>
        <v>0</v>
      </c>
      <c r="AC26" s="81">
        <f t="shared" si="4"/>
        <v>0</v>
      </c>
      <c r="AD26" s="81">
        <f t="shared" si="4"/>
        <v>0</v>
      </c>
      <c r="AE26" s="81">
        <f t="shared" si="4"/>
        <v>0</v>
      </c>
      <c r="AF26" s="81">
        <f t="shared" si="4"/>
        <v>0</v>
      </c>
      <c r="AG26" s="81">
        <f t="shared" si="4"/>
        <v>0</v>
      </c>
      <c r="AH26" s="81">
        <f t="shared" si="4"/>
        <v>0</v>
      </c>
      <c r="AI26" s="81">
        <f t="shared" si="4"/>
        <v>0</v>
      </c>
      <c r="AJ26" s="81">
        <f t="shared" si="4"/>
        <v>0</v>
      </c>
      <c r="AK26" s="81">
        <f t="shared" si="4"/>
        <v>0</v>
      </c>
      <c r="AL26" s="81">
        <f t="shared" si="4"/>
        <v>0</v>
      </c>
      <c r="AM26" s="81">
        <f t="shared" si="4"/>
        <v>0</v>
      </c>
      <c r="AN26" s="81">
        <f t="shared" si="4"/>
        <v>0</v>
      </c>
      <c r="AO26" s="81">
        <f t="shared" si="4"/>
        <v>0</v>
      </c>
      <c r="AP26" s="81">
        <f t="shared" si="4"/>
        <v>0</v>
      </c>
      <c r="AQ26" s="81">
        <f t="shared" si="4"/>
        <v>0</v>
      </c>
      <c r="AR26" s="81">
        <f t="shared" si="4"/>
        <v>0</v>
      </c>
      <c r="AS26" s="81">
        <f t="shared" si="4"/>
        <v>0</v>
      </c>
      <c r="AT26" s="81">
        <f t="shared" si="4"/>
        <v>0</v>
      </c>
      <c r="AU26" s="81">
        <f t="shared" si="4"/>
        <v>0</v>
      </c>
      <c r="AV26" s="81">
        <f t="shared" si="4"/>
        <v>0</v>
      </c>
      <c r="AW26" s="81">
        <f t="shared" si="4"/>
        <v>0</v>
      </c>
      <c r="AX26" s="81">
        <f t="shared" si="4"/>
        <v>0</v>
      </c>
      <c r="AY26" s="81">
        <f t="shared" si="4"/>
        <v>0</v>
      </c>
      <c r="AZ26" s="81">
        <f t="shared" si="4"/>
        <v>0</v>
      </c>
      <c r="BA26" s="81">
        <f t="shared" si="4"/>
        <v>0</v>
      </c>
      <c r="BB26" s="81">
        <f t="shared" si="4"/>
        <v>0</v>
      </c>
      <c r="BC26" s="81">
        <f t="shared" si="4"/>
        <v>0</v>
      </c>
      <c r="BD26" s="81">
        <f t="shared" si="4"/>
        <v>0</v>
      </c>
      <c r="BE26" s="81">
        <f t="shared" si="4"/>
        <v>0</v>
      </c>
      <c r="BF26" s="81">
        <f t="shared" si="4"/>
        <v>0</v>
      </c>
      <c r="BG26" s="81">
        <f t="shared" si="4"/>
        <v>0</v>
      </c>
      <c r="BH26" s="81">
        <f t="shared" si="4"/>
        <v>0</v>
      </c>
      <c r="BI26" s="81">
        <f t="shared" si="4"/>
        <v>0</v>
      </c>
      <c r="BJ26" s="81">
        <f t="shared" si="4"/>
        <v>0</v>
      </c>
      <c r="BK26" s="81">
        <f t="shared" si="4"/>
        <v>0</v>
      </c>
      <c r="BL26" s="81">
        <f t="shared" si="4"/>
        <v>0</v>
      </c>
      <c r="BM26" s="81">
        <f t="shared" si="4"/>
        <v>0</v>
      </c>
    </row>
    <row r="27" spans="1:65" ht="13.5" thickBot="1" x14ac:dyDescent="0.25"/>
    <row r="28" spans="1:65" s="206" customFormat="1" ht="15.75" x14ac:dyDescent="0.25">
      <c r="A28" s="307" t="s">
        <v>206</v>
      </c>
      <c r="B28" s="88" t="s">
        <v>106</v>
      </c>
      <c r="C28" s="82"/>
      <c r="D28" s="83" t="s">
        <v>96</v>
      </c>
      <c r="E28" s="83" t="s">
        <v>186</v>
      </c>
      <c r="F28" s="247" t="s">
        <v>15</v>
      </c>
      <c r="G28" s="247" t="s">
        <v>16</v>
      </c>
      <c r="H28" s="247" t="s">
        <v>17</v>
      </c>
      <c r="I28" s="247" t="s">
        <v>18</v>
      </c>
      <c r="J28" s="247" t="s">
        <v>19</v>
      </c>
      <c r="K28" s="247" t="s">
        <v>20</v>
      </c>
      <c r="L28" s="247" t="s">
        <v>21</v>
      </c>
      <c r="M28" s="247" t="s">
        <v>22</v>
      </c>
      <c r="N28" s="247" t="s">
        <v>23</v>
      </c>
      <c r="O28" s="247" t="s">
        <v>24</v>
      </c>
      <c r="P28" s="247" t="s">
        <v>25</v>
      </c>
      <c r="Q28" s="247" t="s">
        <v>26</v>
      </c>
      <c r="R28" s="247" t="s">
        <v>27</v>
      </c>
      <c r="S28" s="247" t="s">
        <v>28</v>
      </c>
      <c r="T28" s="247" t="s">
        <v>29</v>
      </c>
      <c r="U28" s="247" t="s">
        <v>30</v>
      </c>
      <c r="V28" s="247" t="s">
        <v>31</v>
      </c>
      <c r="W28" s="247" t="s">
        <v>32</v>
      </c>
      <c r="X28" s="247" t="s">
        <v>33</v>
      </c>
      <c r="Y28" s="247" t="s">
        <v>34</v>
      </c>
      <c r="Z28" s="247" t="s">
        <v>35</v>
      </c>
      <c r="AA28" s="247" t="s">
        <v>36</v>
      </c>
      <c r="AB28" s="247" t="s">
        <v>37</v>
      </c>
      <c r="AC28" s="247" t="s">
        <v>38</v>
      </c>
      <c r="AD28" s="247" t="s">
        <v>39</v>
      </c>
      <c r="AE28" s="247" t="s">
        <v>40</v>
      </c>
      <c r="AF28" s="247" t="s">
        <v>41</v>
      </c>
      <c r="AG28" s="247" t="s">
        <v>42</v>
      </c>
      <c r="AH28" s="247" t="s">
        <v>43</v>
      </c>
      <c r="AI28" s="247" t="s">
        <v>44</v>
      </c>
      <c r="AJ28" s="247" t="s">
        <v>45</v>
      </c>
      <c r="AK28" s="247" t="s">
        <v>46</v>
      </c>
      <c r="AL28" s="247" t="s">
        <v>47</v>
      </c>
      <c r="AM28" s="247" t="s">
        <v>48</v>
      </c>
      <c r="AN28" s="247" t="s">
        <v>49</v>
      </c>
      <c r="AO28" s="247" t="s">
        <v>50</v>
      </c>
      <c r="AP28" s="247" t="s">
        <v>51</v>
      </c>
      <c r="AQ28" s="247" t="s">
        <v>52</v>
      </c>
      <c r="AR28" s="247" t="s">
        <v>53</v>
      </c>
      <c r="AS28" s="247" t="s">
        <v>54</v>
      </c>
      <c r="AT28" s="247" t="s">
        <v>55</v>
      </c>
      <c r="AU28" s="247" t="s">
        <v>56</v>
      </c>
      <c r="AV28" s="247" t="s">
        <v>57</v>
      </c>
      <c r="AW28" s="247" t="s">
        <v>58</v>
      </c>
      <c r="AX28" s="247" t="s">
        <v>59</v>
      </c>
      <c r="AY28" s="247" t="s">
        <v>60</v>
      </c>
      <c r="AZ28" s="247" t="s">
        <v>61</v>
      </c>
      <c r="BA28" s="247" t="s">
        <v>62</v>
      </c>
      <c r="BB28" s="247" t="s">
        <v>63</v>
      </c>
      <c r="BC28" s="247" t="s">
        <v>64</v>
      </c>
      <c r="BD28" s="247" t="s">
        <v>65</v>
      </c>
      <c r="BE28" s="247" t="s">
        <v>66</v>
      </c>
      <c r="BF28" s="247" t="s">
        <v>67</v>
      </c>
      <c r="BG28" s="247" t="s">
        <v>68</v>
      </c>
      <c r="BH28" s="247" t="s">
        <v>69</v>
      </c>
      <c r="BI28" s="247" t="s">
        <v>70</v>
      </c>
      <c r="BJ28" s="247" t="s">
        <v>71</v>
      </c>
      <c r="BK28" s="247" t="s">
        <v>72</v>
      </c>
      <c r="BL28" s="247" t="s">
        <v>73</v>
      </c>
      <c r="BM28" s="248" t="s">
        <v>74</v>
      </c>
    </row>
    <row r="29" spans="1:65" s="206" customFormat="1" x14ac:dyDescent="0.2">
      <c r="A29" s="308"/>
      <c r="B29" s="76" t="s">
        <v>97</v>
      </c>
      <c r="C29" s="233">
        <v>122</v>
      </c>
      <c r="D29" s="201"/>
      <c r="E29" s="203">
        <f>SUM(F29:BM29)</f>
        <v>24</v>
      </c>
      <c r="F29" s="203">
        <v>2</v>
      </c>
      <c r="G29" s="203">
        <v>2</v>
      </c>
      <c r="H29" s="203">
        <v>2</v>
      </c>
      <c r="I29" s="203">
        <v>2</v>
      </c>
      <c r="J29" s="203">
        <v>2</v>
      </c>
      <c r="K29" s="203">
        <v>2</v>
      </c>
      <c r="L29" s="203">
        <v>2</v>
      </c>
      <c r="M29" s="203">
        <v>2</v>
      </c>
      <c r="N29" s="203">
        <v>2</v>
      </c>
      <c r="O29" s="203">
        <v>2</v>
      </c>
      <c r="P29" s="203">
        <v>2</v>
      </c>
      <c r="Q29" s="203">
        <v>2</v>
      </c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86"/>
    </row>
    <row r="30" spans="1:65" s="206" customFormat="1" x14ac:dyDescent="0.2">
      <c r="A30" s="308"/>
      <c r="B30" s="76" t="s">
        <v>98</v>
      </c>
      <c r="C30" s="234">
        <v>167</v>
      </c>
      <c r="D30" s="201"/>
      <c r="E30" s="203">
        <f t="shared" ref="E30:E37" si="5">SUM(F30:BM30)</f>
        <v>24</v>
      </c>
      <c r="F30" s="203">
        <v>2</v>
      </c>
      <c r="G30" s="203">
        <v>2</v>
      </c>
      <c r="H30" s="203">
        <v>2</v>
      </c>
      <c r="I30" s="203">
        <v>2</v>
      </c>
      <c r="J30" s="203">
        <v>2</v>
      </c>
      <c r="K30" s="203">
        <v>2</v>
      </c>
      <c r="L30" s="203">
        <v>2</v>
      </c>
      <c r="M30" s="203">
        <v>2</v>
      </c>
      <c r="N30" s="203">
        <v>2</v>
      </c>
      <c r="O30" s="203">
        <v>2</v>
      </c>
      <c r="P30" s="203">
        <v>2</v>
      </c>
      <c r="Q30" s="203">
        <v>2</v>
      </c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87"/>
    </row>
    <row r="31" spans="1:65" s="206" customFormat="1" x14ac:dyDescent="0.2">
      <c r="A31" s="308"/>
      <c r="B31" s="76" t="s">
        <v>99</v>
      </c>
      <c r="C31" s="234">
        <v>232</v>
      </c>
      <c r="D31" s="201"/>
      <c r="E31" s="203">
        <f t="shared" si="5"/>
        <v>24</v>
      </c>
      <c r="F31" s="203">
        <v>2</v>
      </c>
      <c r="G31" s="203">
        <v>2</v>
      </c>
      <c r="H31" s="203">
        <v>2</v>
      </c>
      <c r="I31" s="203">
        <v>2</v>
      </c>
      <c r="J31" s="203">
        <v>2</v>
      </c>
      <c r="K31" s="203">
        <v>2</v>
      </c>
      <c r="L31" s="203">
        <v>2</v>
      </c>
      <c r="M31" s="203">
        <v>2</v>
      </c>
      <c r="N31" s="203">
        <v>2</v>
      </c>
      <c r="O31" s="203">
        <v>2</v>
      </c>
      <c r="P31" s="203">
        <v>2</v>
      </c>
      <c r="Q31" s="203">
        <v>2</v>
      </c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87"/>
    </row>
    <row r="32" spans="1:65" s="206" customFormat="1" x14ac:dyDescent="0.2">
      <c r="A32" s="308"/>
      <c r="B32" s="76" t="s">
        <v>100</v>
      </c>
      <c r="C32" s="234">
        <v>318</v>
      </c>
      <c r="D32" s="201"/>
      <c r="E32" s="203">
        <f t="shared" si="5"/>
        <v>24</v>
      </c>
      <c r="F32" s="203">
        <v>2</v>
      </c>
      <c r="G32" s="203">
        <v>2</v>
      </c>
      <c r="H32" s="203">
        <v>2</v>
      </c>
      <c r="I32" s="203">
        <v>2</v>
      </c>
      <c r="J32" s="203">
        <v>2</v>
      </c>
      <c r="K32" s="203">
        <v>2</v>
      </c>
      <c r="L32" s="203">
        <v>2</v>
      </c>
      <c r="M32" s="203">
        <v>2</v>
      </c>
      <c r="N32" s="203">
        <v>2</v>
      </c>
      <c r="O32" s="203">
        <v>2</v>
      </c>
      <c r="P32" s="203">
        <v>2</v>
      </c>
      <c r="Q32" s="203">
        <v>2</v>
      </c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87"/>
    </row>
    <row r="33" spans="1:65" s="206" customFormat="1" x14ac:dyDescent="0.2">
      <c r="A33" s="308"/>
      <c r="B33" s="76" t="s">
        <v>101</v>
      </c>
      <c r="C33" s="234">
        <v>424</v>
      </c>
      <c r="D33" s="201"/>
      <c r="E33" s="203">
        <f t="shared" si="5"/>
        <v>24</v>
      </c>
      <c r="F33" s="203">
        <v>2</v>
      </c>
      <c r="G33" s="203">
        <v>2</v>
      </c>
      <c r="H33" s="203">
        <v>2</v>
      </c>
      <c r="I33" s="203">
        <v>2</v>
      </c>
      <c r="J33" s="203">
        <v>2</v>
      </c>
      <c r="K33" s="203">
        <v>2</v>
      </c>
      <c r="L33" s="203">
        <v>2</v>
      </c>
      <c r="M33" s="203">
        <v>2</v>
      </c>
      <c r="N33" s="203">
        <v>2</v>
      </c>
      <c r="O33" s="203">
        <v>2</v>
      </c>
      <c r="P33" s="203">
        <v>2</v>
      </c>
      <c r="Q33" s="203">
        <v>2</v>
      </c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87"/>
    </row>
    <row r="34" spans="1:65" s="206" customFormat="1" x14ac:dyDescent="0.2">
      <c r="A34" s="308"/>
      <c r="B34" s="76" t="s">
        <v>102</v>
      </c>
      <c r="C34" s="234">
        <v>574</v>
      </c>
      <c r="D34" s="201"/>
      <c r="E34" s="203">
        <f t="shared" si="5"/>
        <v>24</v>
      </c>
      <c r="F34" s="203">
        <v>2</v>
      </c>
      <c r="G34" s="203">
        <v>2</v>
      </c>
      <c r="H34" s="203">
        <v>2</v>
      </c>
      <c r="I34" s="203">
        <v>2</v>
      </c>
      <c r="J34" s="203">
        <v>2</v>
      </c>
      <c r="K34" s="203">
        <v>2</v>
      </c>
      <c r="L34" s="203">
        <v>2</v>
      </c>
      <c r="M34" s="203">
        <v>2</v>
      </c>
      <c r="N34" s="203">
        <v>2</v>
      </c>
      <c r="O34" s="203">
        <v>2</v>
      </c>
      <c r="P34" s="203">
        <v>2</v>
      </c>
      <c r="Q34" s="203">
        <v>2</v>
      </c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87"/>
    </row>
    <row r="35" spans="1:65" s="206" customFormat="1" x14ac:dyDescent="0.2">
      <c r="A35" s="308"/>
      <c r="B35" s="76" t="s">
        <v>103</v>
      </c>
      <c r="C35" s="234">
        <v>915</v>
      </c>
      <c r="D35" s="201"/>
      <c r="E35" s="203">
        <f t="shared" si="5"/>
        <v>24</v>
      </c>
      <c r="F35" s="203">
        <v>2</v>
      </c>
      <c r="G35" s="203">
        <v>2</v>
      </c>
      <c r="H35" s="203">
        <v>2</v>
      </c>
      <c r="I35" s="203">
        <v>2</v>
      </c>
      <c r="J35" s="203">
        <v>2</v>
      </c>
      <c r="K35" s="203">
        <v>2</v>
      </c>
      <c r="L35" s="203">
        <v>2</v>
      </c>
      <c r="M35" s="203">
        <v>2</v>
      </c>
      <c r="N35" s="203">
        <v>2</v>
      </c>
      <c r="O35" s="203">
        <v>2</v>
      </c>
      <c r="P35" s="203">
        <v>2</v>
      </c>
      <c r="Q35" s="203">
        <v>2</v>
      </c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87"/>
    </row>
    <row r="36" spans="1:65" s="206" customFormat="1" x14ac:dyDescent="0.2">
      <c r="A36" s="308"/>
      <c r="B36" s="76" t="s">
        <v>104</v>
      </c>
      <c r="C36" s="234">
        <v>1254</v>
      </c>
      <c r="D36" s="201"/>
      <c r="E36" s="203">
        <f t="shared" si="5"/>
        <v>24</v>
      </c>
      <c r="F36" s="203">
        <v>2</v>
      </c>
      <c r="G36" s="203">
        <v>2</v>
      </c>
      <c r="H36" s="203">
        <v>2</v>
      </c>
      <c r="I36" s="203">
        <v>2</v>
      </c>
      <c r="J36" s="203">
        <v>2</v>
      </c>
      <c r="K36" s="203">
        <v>2</v>
      </c>
      <c r="L36" s="203">
        <v>2</v>
      </c>
      <c r="M36" s="203">
        <v>2</v>
      </c>
      <c r="N36" s="203">
        <v>2</v>
      </c>
      <c r="O36" s="203">
        <v>2</v>
      </c>
      <c r="P36" s="203">
        <v>2</v>
      </c>
      <c r="Q36" s="203">
        <v>2</v>
      </c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87"/>
    </row>
    <row r="37" spans="1:65" s="206" customFormat="1" ht="13.5" thickBot="1" x14ac:dyDescent="0.25">
      <c r="A37" s="308"/>
      <c r="B37" s="77" t="s">
        <v>105</v>
      </c>
      <c r="C37" s="234">
        <v>1722</v>
      </c>
      <c r="D37" s="201"/>
      <c r="E37" s="203">
        <f t="shared" si="5"/>
        <v>24</v>
      </c>
      <c r="F37" s="203">
        <v>2</v>
      </c>
      <c r="G37" s="203">
        <v>2</v>
      </c>
      <c r="H37" s="203">
        <v>2</v>
      </c>
      <c r="I37" s="203">
        <v>2</v>
      </c>
      <c r="J37" s="203">
        <v>2</v>
      </c>
      <c r="K37" s="203">
        <v>2</v>
      </c>
      <c r="L37" s="203">
        <v>2</v>
      </c>
      <c r="M37" s="203">
        <v>2</v>
      </c>
      <c r="N37" s="203">
        <v>2</v>
      </c>
      <c r="O37" s="203">
        <v>2</v>
      </c>
      <c r="P37" s="203">
        <v>2</v>
      </c>
      <c r="Q37" s="203">
        <v>2</v>
      </c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87"/>
    </row>
    <row r="38" spans="1:65" s="206" customFormat="1" x14ac:dyDescent="0.2">
      <c r="A38" s="308"/>
      <c r="B38" s="17" t="s">
        <v>142</v>
      </c>
      <c r="C38" s="17"/>
      <c r="D38" s="184">
        <f>SUM(F38:BM38)</f>
        <v>137472</v>
      </c>
      <c r="E38" s="229"/>
      <c r="F38" s="13">
        <f t="shared" ref="F38:I38" si="6">$C29*(1+F$7)*F29+$C30*(1+F$7)*F30+$C31*(1+F$7)*F31+$C32*(1+F$7)*F32+$C33*(1+F$7)*F33+$C34*(1+F$7)*F34+$C35*(1+F$7)*F35+$C36*(1+F$7)*F36+$C37*(1+F$7)*F37</f>
        <v>11456</v>
      </c>
      <c r="G38" s="13">
        <f t="shared" si="6"/>
        <v>11456</v>
      </c>
      <c r="H38" s="13">
        <f t="shared" si="6"/>
        <v>11456</v>
      </c>
      <c r="I38" s="13">
        <f t="shared" si="6"/>
        <v>11456</v>
      </c>
      <c r="J38" s="13">
        <f>$C29*(1+J$7)*J29+$C30*(1+J$7)*J30+$C31*(1+J$7)*J31+$C32*(1+J$7)*J32+$C33*(1+J$7)*J33+$C34*(1+J$7)*J34+$C35*(1+J$7)*J35+$C36*(1+J$7)*J36+$C37*(1+J$7)*J37</f>
        <v>11456</v>
      </c>
      <c r="K38" s="13">
        <f>$C29*(1+K$7)*K29+$C30*(1+K$7)*K30+$C31*(1+K$7)*K31+$C32*(1+K$7)*K32+$C33*(1+K$7)*K33+$C34*(1+K$7)*K34+$C35*(1+K$7)*K35+$C36*(1+K$7)*K36+$C37*(1+K$7)*K37</f>
        <v>11456</v>
      </c>
      <c r="L38" s="13">
        <f t="shared" ref="L38:N38" si="7">$C29*(1+L$7)*L29+$C30*(1+L$7)*L30+$C31*(1+L$7)*L31+$C32*(1+L$7)*L32+$C33*(1+L$7)*L33+$C34*(1+L$7)*L34+$C35*(1+L$7)*L35+$C36*(1+L$7)*L36+$C37*(1+L$7)*L37</f>
        <v>11456</v>
      </c>
      <c r="M38" s="13">
        <f t="shared" si="7"/>
        <v>11456</v>
      </c>
      <c r="N38" s="13">
        <f t="shared" si="7"/>
        <v>11456</v>
      </c>
      <c r="O38" s="13">
        <f>$C29*(1+O$7)*O29+$C30*(1+O$7)*O30+$C31*(1+O$7)*O31+$C32*(1+O$7)*O32+$C33*(1+O$7)*O33+$C34*(1+O$7)*O34+$C35*(1+O$7)*O35+$C36*(1+O$7)*O36+$C37*(1+O$7)*O37</f>
        <v>11456</v>
      </c>
      <c r="P38" s="13">
        <f>$C29*(1+P$7)*P29+$C30*(1+P$7)*P30+$C31*(1+P$7)*P31+$C32*(1+P$7)*P32+$C33*(1+P$7)*P33+$C34*(1+P$7)*P34+$C35*(1+P$7)*P35+$C36*(1+P$7)*P36+$C37*(1+P$7)*P37</f>
        <v>11456</v>
      </c>
      <c r="Q38" s="13">
        <f t="shared" ref="Q38:BM38" si="8">$C29*(1+Q$7)*Q29+$C30*(1+Q$7)*Q30+$C31*(1+Q$7)*Q31+$C32*(1+Q$7)*Q32+$C33*(1+Q$7)*Q33+$C34*(1+Q$7)*Q34+$C35*(1+Q$7)*Q35+$C36*(1+Q$7)*Q36+$C37*(1+Q$7)*Q37</f>
        <v>11456</v>
      </c>
      <c r="R38" s="13">
        <f t="shared" si="8"/>
        <v>0</v>
      </c>
      <c r="S38" s="13">
        <f t="shared" si="8"/>
        <v>0</v>
      </c>
      <c r="T38" s="13">
        <f t="shared" si="8"/>
        <v>0</v>
      </c>
      <c r="U38" s="13">
        <f t="shared" si="8"/>
        <v>0</v>
      </c>
      <c r="V38" s="13">
        <f t="shared" si="8"/>
        <v>0</v>
      </c>
      <c r="W38" s="13">
        <f t="shared" si="8"/>
        <v>0</v>
      </c>
      <c r="X38" s="13">
        <f t="shared" si="8"/>
        <v>0</v>
      </c>
      <c r="Y38" s="13">
        <f t="shared" si="8"/>
        <v>0</v>
      </c>
      <c r="Z38" s="13">
        <f t="shared" si="8"/>
        <v>0</v>
      </c>
      <c r="AA38" s="13">
        <f t="shared" si="8"/>
        <v>0</v>
      </c>
      <c r="AB38" s="13">
        <f t="shared" si="8"/>
        <v>0</v>
      </c>
      <c r="AC38" s="13">
        <f t="shared" si="8"/>
        <v>0</v>
      </c>
      <c r="AD38" s="13">
        <f t="shared" si="8"/>
        <v>0</v>
      </c>
      <c r="AE38" s="13">
        <f t="shared" si="8"/>
        <v>0</v>
      </c>
      <c r="AF38" s="13">
        <f t="shared" si="8"/>
        <v>0</v>
      </c>
      <c r="AG38" s="13">
        <f t="shared" si="8"/>
        <v>0</v>
      </c>
      <c r="AH38" s="13">
        <f t="shared" si="8"/>
        <v>0</v>
      </c>
      <c r="AI38" s="13">
        <f t="shared" si="8"/>
        <v>0</v>
      </c>
      <c r="AJ38" s="13">
        <f t="shared" si="8"/>
        <v>0</v>
      </c>
      <c r="AK38" s="13">
        <f t="shared" si="8"/>
        <v>0</v>
      </c>
      <c r="AL38" s="13">
        <f t="shared" si="8"/>
        <v>0</v>
      </c>
      <c r="AM38" s="13">
        <f t="shared" si="8"/>
        <v>0</v>
      </c>
      <c r="AN38" s="13">
        <f t="shared" si="8"/>
        <v>0</v>
      </c>
      <c r="AO38" s="13">
        <f t="shared" si="8"/>
        <v>0</v>
      </c>
      <c r="AP38" s="13">
        <f t="shared" si="8"/>
        <v>0</v>
      </c>
      <c r="AQ38" s="13">
        <f t="shared" si="8"/>
        <v>0</v>
      </c>
      <c r="AR38" s="13">
        <f t="shared" si="8"/>
        <v>0</v>
      </c>
      <c r="AS38" s="13">
        <f t="shared" si="8"/>
        <v>0</v>
      </c>
      <c r="AT38" s="13">
        <f t="shared" si="8"/>
        <v>0</v>
      </c>
      <c r="AU38" s="13">
        <f t="shared" si="8"/>
        <v>0</v>
      </c>
      <c r="AV38" s="13">
        <f t="shared" si="8"/>
        <v>0</v>
      </c>
      <c r="AW38" s="13">
        <f t="shared" si="8"/>
        <v>0</v>
      </c>
      <c r="AX38" s="13">
        <f t="shared" si="8"/>
        <v>0</v>
      </c>
      <c r="AY38" s="13">
        <f t="shared" si="8"/>
        <v>0</v>
      </c>
      <c r="AZ38" s="13">
        <f t="shared" si="8"/>
        <v>0</v>
      </c>
      <c r="BA38" s="13">
        <f t="shared" si="8"/>
        <v>0</v>
      </c>
      <c r="BB38" s="13">
        <f t="shared" si="8"/>
        <v>0</v>
      </c>
      <c r="BC38" s="13">
        <f t="shared" si="8"/>
        <v>0</v>
      </c>
      <c r="BD38" s="13">
        <f t="shared" si="8"/>
        <v>0</v>
      </c>
      <c r="BE38" s="13">
        <f t="shared" si="8"/>
        <v>0</v>
      </c>
      <c r="BF38" s="13">
        <f t="shared" si="8"/>
        <v>0</v>
      </c>
      <c r="BG38" s="13">
        <f t="shared" si="8"/>
        <v>0</v>
      </c>
      <c r="BH38" s="13">
        <f t="shared" si="8"/>
        <v>0</v>
      </c>
      <c r="BI38" s="13">
        <f t="shared" si="8"/>
        <v>0</v>
      </c>
      <c r="BJ38" s="13">
        <f t="shared" si="8"/>
        <v>0</v>
      </c>
      <c r="BK38" s="13">
        <f t="shared" si="8"/>
        <v>0</v>
      </c>
      <c r="BL38" s="13">
        <f t="shared" si="8"/>
        <v>0</v>
      </c>
      <c r="BM38" s="80">
        <f t="shared" si="8"/>
        <v>0</v>
      </c>
    </row>
    <row r="39" spans="1:65" s="206" customFormat="1" x14ac:dyDescent="0.2">
      <c r="A39" s="308"/>
      <c r="B39" s="238" t="s">
        <v>193</v>
      </c>
      <c r="C39" s="185">
        <v>1.8</v>
      </c>
      <c r="D39" s="184">
        <f>SUM(F39:BM39)</f>
        <v>247449.59999999995</v>
      </c>
      <c r="E39" s="229"/>
      <c r="F39" s="13">
        <f>$C39*F38</f>
        <v>20620.8</v>
      </c>
      <c r="G39" s="13">
        <f t="shared" ref="G39:BM39" si="9">$C39*G38</f>
        <v>20620.8</v>
      </c>
      <c r="H39" s="13">
        <f t="shared" si="9"/>
        <v>20620.8</v>
      </c>
      <c r="I39" s="13">
        <f t="shared" si="9"/>
        <v>20620.8</v>
      </c>
      <c r="J39" s="13">
        <f t="shared" si="9"/>
        <v>20620.8</v>
      </c>
      <c r="K39" s="13">
        <f t="shared" si="9"/>
        <v>20620.8</v>
      </c>
      <c r="L39" s="13">
        <f t="shared" si="9"/>
        <v>20620.8</v>
      </c>
      <c r="M39" s="13">
        <f t="shared" si="9"/>
        <v>20620.8</v>
      </c>
      <c r="N39" s="13">
        <f t="shared" si="9"/>
        <v>20620.8</v>
      </c>
      <c r="O39" s="13">
        <f t="shared" si="9"/>
        <v>20620.8</v>
      </c>
      <c r="P39" s="13">
        <f t="shared" si="9"/>
        <v>20620.8</v>
      </c>
      <c r="Q39" s="13">
        <f t="shared" si="9"/>
        <v>20620.8</v>
      </c>
      <c r="R39" s="13">
        <f t="shared" si="9"/>
        <v>0</v>
      </c>
      <c r="S39" s="13">
        <f t="shared" si="9"/>
        <v>0</v>
      </c>
      <c r="T39" s="13">
        <f t="shared" si="9"/>
        <v>0</v>
      </c>
      <c r="U39" s="13">
        <f t="shared" si="9"/>
        <v>0</v>
      </c>
      <c r="V39" s="13">
        <f t="shared" si="9"/>
        <v>0</v>
      </c>
      <c r="W39" s="13">
        <f t="shared" si="9"/>
        <v>0</v>
      </c>
      <c r="X39" s="13">
        <f t="shared" si="9"/>
        <v>0</v>
      </c>
      <c r="Y39" s="13">
        <f t="shared" si="9"/>
        <v>0</v>
      </c>
      <c r="Z39" s="13">
        <f t="shared" si="9"/>
        <v>0</v>
      </c>
      <c r="AA39" s="13">
        <f t="shared" si="9"/>
        <v>0</v>
      </c>
      <c r="AB39" s="13">
        <f t="shared" si="9"/>
        <v>0</v>
      </c>
      <c r="AC39" s="13">
        <f t="shared" si="9"/>
        <v>0</v>
      </c>
      <c r="AD39" s="13">
        <f t="shared" si="9"/>
        <v>0</v>
      </c>
      <c r="AE39" s="13">
        <f t="shared" si="9"/>
        <v>0</v>
      </c>
      <c r="AF39" s="13">
        <f t="shared" si="9"/>
        <v>0</v>
      </c>
      <c r="AG39" s="13">
        <f t="shared" si="9"/>
        <v>0</v>
      </c>
      <c r="AH39" s="13">
        <f t="shared" si="9"/>
        <v>0</v>
      </c>
      <c r="AI39" s="13">
        <f t="shared" si="9"/>
        <v>0</v>
      </c>
      <c r="AJ39" s="13">
        <f t="shared" si="9"/>
        <v>0</v>
      </c>
      <c r="AK39" s="13">
        <f t="shared" si="9"/>
        <v>0</v>
      </c>
      <c r="AL39" s="13">
        <f t="shared" si="9"/>
        <v>0</v>
      </c>
      <c r="AM39" s="13">
        <f t="shared" si="9"/>
        <v>0</v>
      </c>
      <c r="AN39" s="13">
        <f t="shared" si="9"/>
        <v>0</v>
      </c>
      <c r="AO39" s="13">
        <f t="shared" si="9"/>
        <v>0</v>
      </c>
      <c r="AP39" s="13">
        <f t="shared" si="9"/>
        <v>0</v>
      </c>
      <c r="AQ39" s="13">
        <f t="shared" si="9"/>
        <v>0</v>
      </c>
      <c r="AR39" s="13">
        <f t="shared" si="9"/>
        <v>0</v>
      </c>
      <c r="AS39" s="13">
        <f t="shared" si="9"/>
        <v>0</v>
      </c>
      <c r="AT39" s="13">
        <f t="shared" si="9"/>
        <v>0</v>
      </c>
      <c r="AU39" s="13">
        <f t="shared" si="9"/>
        <v>0</v>
      </c>
      <c r="AV39" s="13">
        <f t="shared" si="9"/>
        <v>0</v>
      </c>
      <c r="AW39" s="13">
        <f t="shared" si="9"/>
        <v>0</v>
      </c>
      <c r="AX39" s="13">
        <f t="shared" si="9"/>
        <v>0</v>
      </c>
      <c r="AY39" s="13">
        <f t="shared" si="9"/>
        <v>0</v>
      </c>
      <c r="AZ39" s="13">
        <f t="shared" si="9"/>
        <v>0</v>
      </c>
      <c r="BA39" s="13">
        <f t="shared" si="9"/>
        <v>0</v>
      </c>
      <c r="BB39" s="13">
        <f t="shared" si="9"/>
        <v>0</v>
      </c>
      <c r="BC39" s="13">
        <f t="shared" si="9"/>
        <v>0</v>
      </c>
      <c r="BD39" s="13">
        <f t="shared" si="9"/>
        <v>0</v>
      </c>
      <c r="BE39" s="13">
        <f t="shared" si="9"/>
        <v>0</v>
      </c>
      <c r="BF39" s="13">
        <f t="shared" si="9"/>
        <v>0</v>
      </c>
      <c r="BG39" s="13">
        <f t="shared" si="9"/>
        <v>0</v>
      </c>
      <c r="BH39" s="13">
        <f t="shared" si="9"/>
        <v>0</v>
      </c>
      <c r="BI39" s="13">
        <f t="shared" si="9"/>
        <v>0</v>
      </c>
      <c r="BJ39" s="13">
        <f t="shared" si="9"/>
        <v>0</v>
      </c>
      <c r="BK39" s="13">
        <f t="shared" si="9"/>
        <v>0</v>
      </c>
      <c r="BL39" s="13">
        <f t="shared" si="9"/>
        <v>0</v>
      </c>
      <c r="BM39" s="13">
        <f t="shared" si="9"/>
        <v>0</v>
      </c>
    </row>
    <row r="40" spans="1:65" s="206" customFormat="1" hidden="1" x14ac:dyDescent="0.2">
      <c r="A40" s="308"/>
      <c r="B40" s="182" t="s">
        <v>164</v>
      </c>
      <c r="C40" s="186">
        <v>0</v>
      </c>
      <c r="D40" s="184">
        <f>SUM(F40:BM40)</f>
        <v>0</v>
      </c>
      <c r="E40" s="229"/>
      <c r="F40" s="13">
        <f>$C40*F38</f>
        <v>0</v>
      </c>
      <c r="G40" s="13">
        <f t="shared" ref="G40:BM40" si="10">$C40*G38</f>
        <v>0</v>
      </c>
      <c r="H40" s="13">
        <f t="shared" si="10"/>
        <v>0</v>
      </c>
      <c r="I40" s="13">
        <f t="shared" si="10"/>
        <v>0</v>
      </c>
      <c r="J40" s="13">
        <f t="shared" si="10"/>
        <v>0</v>
      </c>
      <c r="K40" s="13">
        <f t="shared" si="10"/>
        <v>0</v>
      </c>
      <c r="L40" s="13">
        <f t="shared" si="10"/>
        <v>0</v>
      </c>
      <c r="M40" s="13">
        <f t="shared" si="10"/>
        <v>0</v>
      </c>
      <c r="N40" s="13">
        <f t="shared" si="10"/>
        <v>0</v>
      </c>
      <c r="O40" s="13">
        <f t="shared" si="10"/>
        <v>0</v>
      </c>
      <c r="P40" s="13">
        <f t="shared" si="10"/>
        <v>0</v>
      </c>
      <c r="Q40" s="13">
        <f t="shared" si="10"/>
        <v>0</v>
      </c>
      <c r="R40" s="13">
        <f t="shared" si="10"/>
        <v>0</v>
      </c>
      <c r="S40" s="13">
        <f t="shared" si="10"/>
        <v>0</v>
      </c>
      <c r="T40" s="13">
        <f t="shared" si="10"/>
        <v>0</v>
      </c>
      <c r="U40" s="13">
        <f t="shared" si="10"/>
        <v>0</v>
      </c>
      <c r="V40" s="13">
        <f t="shared" si="10"/>
        <v>0</v>
      </c>
      <c r="W40" s="13">
        <f t="shared" si="10"/>
        <v>0</v>
      </c>
      <c r="X40" s="13">
        <f t="shared" si="10"/>
        <v>0</v>
      </c>
      <c r="Y40" s="13">
        <f t="shared" si="10"/>
        <v>0</v>
      </c>
      <c r="Z40" s="13">
        <f t="shared" si="10"/>
        <v>0</v>
      </c>
      <c r="AA40" s="13">
        <f t="shared" si="10"/>
        <v>0</v>
      </c>
      <c r="AB40" s="13">
        <f t="shared" si="10"/>
        <v>0</v>
      </c>
      <c r="AC40" s="13">
        <f t="shared" si="10"/>
        <v>0</v>
      </c>
      <c r="AD40" s="13">
        <f t="shared" si="10"/>
        <v>0</v>
      </c>
      <c r="AE40" s="13">
        <f t="shared" si="10"/>
        <v>0</v>
      </c>
      <c r="AF40" s="13">
        <f t="shared" si="10"/>
        <v>0</v>
      </c>
      <c r="AG40" s="13">
        <f t="shared" si="10"/>
        <v>0</v>
      </c>
      <c r="AH40" s="13">
        <f t="shared" si="10"/>
        <v>0</v>
      </c>
      <c r="AI40" s="13">
        <f t="shared" si="10"/>
        <v>0</v>
      </c>
      <c r="AJ40" s="13">
        <f t="shared" si="10"/>
        <v>0</v>
      </c>
      <c r="AK40" s="13">
        <f t="shared" si="10"/>
        <v>0</v>
      </c>
      <c r="AL40" s="13">
        <f t="shared" si="10"/>
        <v>0</v>
      </c>
      <c r="AM40" s="13">
        <f t="shared" si="10"/>
        <v>0</v>
      </c>
      <c r="AN40" s="13">
        <f t="shared" si="10"/>
        <v>0</v>
      </c>
      <c r="AO40" s="13">
        <f t="shared" si="10"/>
        <v>0</v>
      </c>
      <c r="AP40" s="13">
        <f t="shared" si="10"/>
        <v>0</v>
      </c>
      <c r="AQ40" s="13">
        <f t="shared" si="10"/>
        <v>0</v>
      </c>
      <c r="AR40" s="13">
        <f t="shared" si="10"/>
        <v>0</v>
      </c>
      <c r="AS40" s="13">
        <f t="shared" si="10"/>
        <v>0</v>
      </c>
      <c r="AT40" s="13">
        <f t="shared" si="10"/>
        <v>0</v>
      </c>
      <c r="AU40" s="13">
        <f t="shared" si="10"/>
        <v>0</v>
      </c>
      <c r="AV40" s="13">
        <f t="shared" si="10"/>
        <v>0</v>
      </c>
      <c r="AW40" s="13">
        <f t="shared" si="10"/>
        <v>0</v>
      </c>
      <c r="AX40" s="13">
        <f t="shared" si="10"/>
        <v>0</v>
      </c>
      <c r="AY40" s="13">
        <f t="shared" si="10"/>
        <v>0</v>
      </c>
      <c r="AZ40" s="13">
        <f t="shared" si="10"/>
        <v>0</v>
      </c>
      <c r="BA40" s="13">
        <f t="shared" si="10"/>
        <v>0</v>
      </c>
      <c r="BB40" s="13">
        <f t="shared" si="10"/>
        <v>0</v>
      </c>
      <c r="BC40" s="13">
        <f t="shared" si="10"/>
        <v>0</v>
      </c>
      <c r="BD40" s="13">
        <f t="shared" si="10"/>
        <v>0</v>
      </c>
      <c r="BE40" s="13">
        <f t="shared" si="10"/>
        <v>0</v>
      </c>
      <c r="BF40" s="13">
        <f t="shared" si="10"/>
        <v>0</v>
      </c>
      <c r="BG40" s="13">
        <f t="shared" si="10"/>
        <v>0</v>
      </c>
      <c r="BH40" s="13">
        <f t="shared" si="10"/>
        <v>0</v>
      </c>
      <c r="BI40" s="13">
        <f t="shared" si="10"/>
        <v>0</v>
      </c>
      <c r="BJ40" s="13">
        <f t="shared" si="10"/>
        <v>0</v>
      </c>
      <c r="BK40" s="13">
        <f t="shared" si="10"/>
        <v>0</v>
      </c>
      <c r="BL40" s="13">
        <f t="shared" si="10"/>
        <v>0</v>
      </c>
      <c r="BM40" s="13">
        <f t="shared" si="10"/>
        <v>0</v>
      </c>
    </row>
    <row r="41" spans="1:65" s="206" customFormat="1" ht="13.5" thickBot="1" x14ac:dyDescent="0.25">
      <c r="A41" s="308"/>
      <c r="B41" s="181" t="s">
        <v>143</v>
      </c>
      <c r="C41" s="183"/>
      <c r="D41" s="184">
        <f>SUM(D38:D40)</f>
        <v>384921.59999999998</v>
      </c>
      <c r="E41" s="229"/>
      <c r="F41" s="184">
        <f>SUM(F38:F40)</f>
        <v>32076.799999999999</v>
      </c>
      <c r="G41" s="184">
        <f t="shared" ref="G41:BM41" si="11">SUM(G38:G40)</f>
        <v>32076.799999999999</v>
      </c>
      <c r="H41" s="184">
        <f t="shared" si="11"/>
        <v>32076.799999999999</v>
      </c>
      <c r="I41" s="184">
        <f t="shared" si="11"/>
        <v>32076.799999999999</v>
      </c>
      <c r="J41" s="184">
        <f t="shared" si="11"/>
        <v>32076.799999999999</v>
      </c>
      <c r="K41" s="184">
        <f t="shared" si="11"/>
        <v>32076.799999999999</v>
      </c>
      <c r="L41" s="184">
        <f t="shared" si="11"/>
        <v>32076.799999999999</v>
      </c>
      <c r="M41" s="184">
        <f t="shared" si="11"/>
        <v>32076.799999999999</v>
      </c>
      <c r="N41" s="184">
        <f t="shared" si="11"/>
        <v>32076.799999999999</v>
      </c>
      <c r="O41" s="184">
        <f t="shared" si="11"/>
        <v>32076.799999999999</v>
      </c>
      <c r="P41" s="184">
        <f t="shared" si="11"/>
        <v>32076.799999999999</v>
      </c>
      <c r="Q41" s="184">
        <f t="shared" si="11"/>
        <v>32076.799999999999</v>
      </c>
      <c r="R41" s="184">
        <f t="shared" si="11"/>
        <v>0</v>
      </c>
      <c r="S41" s="184">
        <f t="shared" si="11"/>
        <v>0</v>
      </c>
      <c r="T41" s="184">
        <f t="shared" si="11"/>
        <v>0</v>
      </c>
      <c r="U41" s="184">
        <f t="shared" si="11"/>
        <v>0</v>
      </c>
      <c r="V41" s="184">
        <f t="shared" si="11"/>
        <v>0</v>
      </c>
      <c r="W41" s="184">
        <f t="shared" si="11"/>
        <v>0</v>
      </c>
      <c r="X41" s="184">
        <f t="shared" si="11"/>
        <v>0</v>
      </c>
      <c r="Y41" s="184">
        <f t="shared" si="11"/>
        <v>0</v>
      </c>
      <c r="Z41" s="184">
        <f t="shared" si="11"/>
        <v>0</v>
      </c>
      <c r="AA41" s="184">
        <f t="shared" si="11"/>
        <v>0</v>
      </c>
      <c r="AB41" s="184">
        <f t="shared" si="11"/>
        <v>0</v>
      </c>
      <c r="AC41" s="184">
        <f t="shared" si="11"/>
        <v>0</v>
      </c>
      <c r="AD41" s="184">
        <f t="shared" si="11"/>
        <v>0</v>
      </c>
      <c r="AE41" s="184">
        <f t="shared" si="11"/>
        <v>0</v>
      </c>
      <c r="AF41" s="184">
        <f t="shared" si="11"/>
        <v>0</v>
      </c>
      <c r="AG41" s="184">
        <f t="shared" si="11"/>
        <v>0</v>
      </c>
      <c r="AH41" s="184">
        <f t="shared" si="11"/>
        <v>0</v>
      </c>
      <c r="AI41" s="184">
        <f t="shared" si="11"/>
        <v>0</v>
      </c>
      <c r="AJ41" s="184">
        <f t="shared" si="11"/>
        <v>0</v>
      </c>
      <c r="AK41" s="184">
        <f t="shared" si="11"/>
        <v>0</v>
      </c>
      <c r="AL41" s="184">
        <f t="shared" si="11"/>
        <v>0</v>
      </c>
      <c r="AM41" s="184">
        <f t="shared" si="11"/>
        <v>0</v>
      </c>
      <c r="AN41" s="184">
        <f t="shared" si="11"/>
        <v>0</v>
      </c>
      <c r="AO41" s="184">
        <f t="shared" si="11"/>
        <v>0</v>
      </c>
      <c r="AP41" s="184">
        <f t="shared" si="11"/>
        <v>0</v>
      </c>
      <c r="AQ41" s="184">
        <f t="shared" si="11"/>
        <v>0</v>
      </c>
      <c r="AR41" s="184">
        <f t="shared" si="11"/>
        <v>0</v>
      </c>
      <c r="AS41" s="184">
        <f t="shared" si="11"/>
        <v>0</v>
      </c>
      <c r="AT41" s="184">
        <f t="shared" si="11"/>
        <v>0</v>
      </c>
      <c r="AU41" s="184">
        <f t="shared" si="11"/>
        <v>0</v>
      </c>
      <c r="AV41" s="184">
        <f t="shared" si="11"/>
        <v>0</v>
      </c>
      <c r="AW41" s="184">
        <f t="shared" si="11"/>
        <v>0</v>
      </c>
      <c r="AX41" s="184">
        <f t="shared" si="11"/>
        <v>0</v>
      </c>
      <c r="AY41" s="184">
        <f t="shared" si="11"/>
        <v>0</v>
      </c>
      <c r="AZ41" s="184">
        <f t="shared" si="11"/>
        <v>0</v>
      </c>
      <c r="BA41" s="184">
        <f t="shared" si="11"/>
        <v>0</v>
      </c>
      <c r="BB41" s="184">
        <f t="shared" si="11"/>
        <v>0</v>
      </c>
      <c r="BC41" s="184">
        <f t="shared" si="11"/>
        <v>0</v>
      </c>
      <c r="BD41" s="184">
        <f t="shared" si="11"/>
        <v>0</v>
      </c>
      <c r="BE41" s="184">
        <f t="shared" si="11"/>
        <v>0</v>
      </c>
      <c r="BF41" s="184">
        <f t="shared" si="11"/>
        <v>0</v>
      </c>
      <c r="BG41" s="184">
        <f t="shared" si="11"/>
        <v>0</v>
      </c>
      <c r="BH41" s="184">
        <f t="shared" si="11"/>
        <v>0</v>
      </c>
      <c r="BI41" s="184">
        <f t="shared" si="11"/>
        <v>0</v>
      </c>
      <c r="BJ41" s="184">
        <f t="shared" si="11"/>
        <v>0</v>
      </c>
      <c r="BK41" s="184">
        <f t="shared" si="11"/>
        <v>0</v>
      </c>
      <c r="BL41" s="184">
        <f t="shared" si="11"/>
        <v>0</v>
      </c>
      <c r="BM41" s="184">
        <f t="shared" si="11"/>
        <v>0</v>
      </c>
    </row>
    <row r="42" spans="1:65" s="206" customFormat="1" ht="13.5" thickBot="1" x14ac:dyDescent="0.25">
      <c r="E42" s="228"/>
    </row>
    <row r="43" spans="1:65" ht="15.75" x14ac:dyDescent="0.25">
      <c r="A43" s="307" t="s">
        <v>197</v>
      </c>
      <c r="B43" s="88" t="s">
        <v>106</v>
      </c>
      <c r="C43" s="82"/>
      <c r="D43" s="83" t="s">
        <v>96</v>
      </c>
      <c r="E43" s="83" t="s">
        <v>186</v>
      </c>
      <c r="F43" s="84" t="s">
        <v>15</v>
      </c>
      <c r="G43" s="84" t="s">
        <v>16</v>
      </c>
      <c r="H43" s="84" t="s">
        <v>17</v>
      </c>
      <c r="I43" s="84" t="s">
        <v>18</v>
      </c>
      <c r="J43" s="84" t="s">
        <v>19</v>
      </c>
      <c r="K43" s="84" t="s">
        <v>20</v>
      </c>
      <c r="L43" s="84" t="s">
        <v>21</v>
      </c>
      <c r="M43" s="84" t="s">
        <v>22</v>
      </c>
      <c r="N43" s="84" t="s">
        <v>23</v>
      </c>
      <c r="O43" s="84" t="s">
        <v>24</v>
      </c>
      <c r="P43" s="84" t="s">
        <v>25</v>
      </c>
      <c r="Q43" s="84" t="s">
        <v>26</v>
      </c>
      <c r="R43" s="84" t="s">
        <v>27</v>
      </c>
      <c r="S43" s="84" t="s">
        <v>28</v>
      </c>
      <c r="T43" s="84" t="s">
        <v>29</v>
      </c>
      <c r="U43" s="84" t="s">
        <v>30</v>
      </c>
      <c r="V43" s="84" t="s">
        <v>31</v>
      </c>
      <c r="W43" s="84" t="s">
        <v>32</v>
      </c>
      <c r="X43" s="84" t="s">
        <v>33</v>
      </c>
      <c r="Y43" s="84" t="s">
        <v>34</v>
      </c>
      <c r="Z43" s="84" t="s">
        <v>35</v>
      </c>
      <c r="AA43" s="84" t="s">
        <v>36</v>
      </c>
      <c r="AB43" s="84" t="s">
        <v>37</v>
      </c>
      <c r="AC43" s="84" t="s">
        <v>38</v>
      </c>
      <c r="AD43" s="84" t="s">
        <v>39</v>
      </c>
      <c r="AE43" s="84" t="s">
        <v>40</v>
      </c>
      <c r="AF43" s="84" t="s">
        <v>41</v>
      </c>
      <c r="AG43" s="84" t="s">
        <v>42</v>
      </c>
      <c r="AH43" s="84" t="s">
        <v>43</v>
      </c>
      <c r="AI43" s="84" t="s">
        <v>44</v>
      </c>
      <c r="AJ43" s="84" t="s">
        <v>45</v>
      </c>
      <c r="AK43" s="84" t="s">
        <v>46</v>
      </c>
      <c r="AL43" s="84" t="s">
        <v>47</v>
      </c>
      <c r="AM43" s="84" t="s">
        <v>48</v>
      </c>
      <c r="AN43" s="84" t="s">
        <v>49</v>
      </c>
      <c r="AO43" s="84" t="s">
        <v>50</v>
      </c>
      <c r="AP43" s="84" t="s">
        <v>51</v>
      </c>
      <c r="AQ43" s="84" t="s">
        <v>52</v>
      </c>
      <c r="AR43" s="84" t="s">
        <v>53</v>
      </c>
      <c r="AS43" s="84" t="s">
        <v>54</v>
      </c>
      <c r="AT43" s="84" t="s">
        <v>55</v>
      </c>
      <c r="AU43" s="84" t="s">
        <v>56</v>
      </c>
      <c r="AV43" s="84" t="s">
        <v>57</v>
      </c>
      <c r="AW43" s="84" t="s">
        <v>58</v>
      </c>
      <c r="AX43" s="84" t="s">
        <v>59</v>
      </c>
      <c r="AY43" s="84" t="s">
        <v>60</v>
      </c>
      <c r="AZ43" s="84" t="s">
        <v>61</v>
      </c>
      <c r="BA43" s="84" t="s">
        <v>62</v>
      </c>
      <c r="BB43" s="84" t="s">
        <v>63</v>
      </c>
      <c r="BC43" s="84" t="s">
        <v>64</v>
      </c>
      <c r="BD43" s="84" t="s">
        <v>65</v>
      </c>
      <c r="BE43" s="84" t="s">
        <v>66</v>
      </c>
      <c r="BF43" s="84" t="s">
        <v>67</v>
      </c>
      <c r="BG43" s="84" t="s">
        <v>68</v>
      </c>
      <c r="BH43" s="84" t="s">
        <v>69</v>
      </c>
      <c r="BI43" s="84" t="s">
        <v>70</v>
      </c>
      <c r="BJ43" s="84" t="s">
        <v>71</v>
      </c>
      <c r="BK43" s="84" t="s">
        <v>72</v>
      </c>
      <c r="BL43" s="84" t="s">
        <v>73</v>
      </c>
      <c r="BM43" s="85" t="s">
        <v>74</v>
      </c>
    </row>
    <row r="44" spans="1:65" x14ac:dyDescent="0.2">
      <c r="A44" s="308"/>
      <c r="B44" s="76" t="s">
        <v>97</v>
      </c>
      <c r="C44" s="233">
        <v>122</v>
      </c>
      <c r="D44" s="198"/>
      <c r="E44" s="203">
        <f>SUM(F44:BM44)</f>
        <v>36</v>
      </c>
      <c r="F44" s="204">
        <v>3</v>
      </c>
      <c r="G44" s="204">
        <v>3</v>
      </c>
      <c r="H44" s="204">
        <v>3</v>
      </c>
      <c r="I44" s="204">
        <v>3</v>
      </c>
      <c r="J44" s="204">
        <v>3</v>
      </c>
      <c r="K44" s="204">
        <v>3</v>
      </c>
      <c r="L44" s="204">
        <v>3</v>
      </c>
      <c r="M44" s="204">
        <v>3</v>
      </c>
      <c r="N44" s="204">
        <v>3</v>
      </c>
      <c r="O44" s="204">
        <v>3</v>
      </c>
      <c r="P44" s="204">
        <v>3</v>
      </c>
      <c r="Q44" s="204">
        <v>3</v>
      </c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86"/>
    </row>
    <row r="45" spans="1:65" x14ac:dyDescent="0.2">
      <c r="A45" s="308"/>
      <c r="B45" s="76" t="s">
        <v>98</v>
      </c>
      <c r="C45" s="234">
        <v>167</v>
      </c>
      <c r="D45" s="198"/>
      <c r="E45" s="203">
        <f t="shared" ref="E45:E52" si="12">SUM(F45:BM45)</f>
        <v>36</v>
      </c>
      <c r="F45" s="204">
        <v>3</v>
      </c>
      <c r="G45" s="204">
        <v>3</v>
      </c>
      <c r="H45" s="204">
        <v>3</v>
      </c>
      <c r="I45" s="204">
        <v>3</v>
      </c>
      <c r="J45" s="204">
        <v>3</v>
      </c>
      <c r="K45" s="204">
        <v>3</v>
      </c>
      <c r="L45" s="204">
        <v>3</v>
      </c>
      <c r="M45" s="204">
        <v>3</v>
      </c>
      <c r="N45" s="204">
        <v>3</v>
      </c>
      <c r="O45" s="204">
        <v>3</v>
      </c>
      <c r="P45" s="204">
        <v>3</v>
      </c>
      <c r="Q45" s="204">
        <v>3</v>
      </c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87"/>
    </row>
    <row r="46" spans="1:65" x14ac:dyDescent="0.2">
      <c r="A46" s="308"/>
      <c r="B46" s="76" t="s">
        <v>99</v>
      </c>
      <c r="C46" s="234">
        <v>232</v>
      </c>
      <c r="D46" s="198"/>
      <c r="E46" s="203">
        <f t="shared" si="12"/>
        <v>36</v>
      </c>
      <c r="F46" s="204">
        <v>3</v>
      </c>
      <c r="G46" s="204">
        <v>3</v>
      </c>
      <c r="H46" s="204">
        <v>3</v>
      </c>
      <c r="I46" s="204">
        <v>3</v>
      </c>
      <c r="J46" s="204">
        <v>3</v>
      </c>
      <c r="K46" s="204">
        <v>3</v>
      </c>
      <c r="L46" s="204">
        <v>3</v>
      </c>
      <c r="M46" s="204">
        <v>3</v>
      </c>
      <c r="N46" s="204">
        <v>3</v>
      </c>
      <c r="O46" s="204">
        <v>3</v>
      </c>
      <c r="P46" s="204">
        <v>3</v>
      </c>
      <c r="Q46" s="204">
        <v>3</v>
      </c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87"/>
    </row>
    <row r="47" spans="1:65" x14ac:dyDescent="0.2">
      <c r="A47" s="308"/>
      <c r="B47" s="76" t="s">
        <v>100</v>
      </c>
      <c r="C47" s="234">
        <v>318</v>
      </c>
      <c r="D47" s="202" t="s">
        <v>253</v>
      </c>
      <c r="E47" s="203">
        <f t="shared" si="12"/>
        <v>42</v>
      </c>
      <c r="F47" s="204">
        <v>3</v>
      </c>
      <c r="G47" s="204">
        <v>3</v>
      </c>
      <c r="H47" s="204">
        <v>3</v>
      </c>
      <c r="I47" s="204">
        <v>3</v>
      </c>
      <c r="J47" s="204">
        <v>3</v>
      </c>
      <c r="K47" s="204">
        <v>3</v>
      </c>
      <c r="L47" s="204">
        <v>3</v>
      </c>
      <c r="M47" s="204">
        <v>3</v>
      </c>
      <c r="N47" s="204">
        <v>3</v>
      </c>
      <c r="O47" s="204">
        <v>3</v>
      </c>
      <c r="P47" s="204">
        <v>3</v>
      </c>
      <c r="Q47" s="204">
        <v>3</v>
      </c>
      <c r="R47" s="203"/>
      <c r="S47" s="203">
        <v>1.5</v>
      </c>
      <c r="T47" s="203"/>
      <c r="U47" s="203">
        <v>1</v>
      </c>
      <c r="V47" s="203"/>
      <c r="W47" s="203"/>
      <c r="X47" s="203"/>
      <c r="Y47" s="203"/>
      <c r="Z47" s="203"/>
      <c r="AA47" s="203"/>
      <c r="AB47" s="203"/>
      <c r="AC47" s="203"/>
      <c r="AD47" s="203"/>
      <c r="AE47" s="203">
        <v>3.5</v>
      </c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87"/>
    </row>
    <row r="48" spans="1:65" x14ac:dyDescent="0.2">
      <c r="A48" s="308"/>
      <c r="B48" s="76" t="s">
        <v>101</v>
      </c>
      <c r="C48" s="234">
        <v>424</v>
      </c>
      <c r="D48" s="202" t="s">
        <v>253</v>
      </c>
      <c r="E48" s="203">
        <f t="shared" si="12"/>
        <v>42</v>
      </c>
      <c r="F48" s="204">
        <v>3</v>
      </c>
      <c r="G48" s="204">
        <v>3</v>
      </c>
      <c r="H48" s="204">
        <v>3</v>
      </c>
      <c r="I48" s="204">
        <v>3</v>
      </c>
      <c r="J48" s="204">
        <v>3</v>
      </c>
      <c r="K48" s="204">
        <v>3</v>
      </c>
      <c r="L48" s="204">
        <v>3</v>
      </c>
      <c r="M48" s="204">
        <v>3</v>
      </c>
      <c r="N48" s="204">
        <v>3</v>
      </c>
      <c r="O48" s="204">
        <v>3</v>
      </c>
      <c r="P48" s="204">
        <v>3</v>
      </c>
      <c r="Q48" s="204">
        <v>3</v>
      </c>
      <c r="R48" s="203"/>
      <c r="S48" s="203">
        <v>1.5</v>
      </c>
      <c r="T48" s="203"/>
      <c r="U48" s="203">
        <v>1</v>
      </c>
      <c r="V48" s="203"/>
      <c r="W48" s="203"/>
      <c r="X48" s="203"/>
      <c r="Y48" s="203"/>
      <c r="Z48" s="203"/>
      <c r="AA48" s="203"/>
      <c r="AB48" s="203"/>
      <c r="AC48" s="203"/>
      <c r="AD48" s="203"/>
      <c r="AE48" s="203">
        <v>3.5</v>
      </c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87"/>
    </row>
    <row r="49" spans="1:65" x14ac:dyDescent="0.2">
      <c r="A49" s="308"/>
      <c r="B49" s="76" t="s">
        <v>102</v>
      </c>
      <c r="C49" s="234">
        <v>574</v>
      </c>
      <c r="D49" s="198"/>
      <c r="E49" s="203">
        <f t="shared" si="12"/>
        <v>36</v>
      </c>
      <c r="F49" s="204">
        <v>3</v>
      </c>
      <c r="G49" s="204">
        <v>3</v>
      </c>
      <c r="H49" s="204">
        <v>3</v>
      </c>
      <c r="I49" s="204">
        <v>3</v>
      </c>
      <c r="J49" s="204">
        <v>3</v>
      </c>
      <c r="K49" s="204">
        <v>3</v>
      </c>
      <c r="L49" s="204">
        <v>3</v>
      </c>
      <c r="M49" s="204">
        <v>3</v>
      </c>
      <c r="N49" s="204">
        <v>3</v>
      </c>
      <c r="O49" s="204">
        <v>3</v>
      </c>
      <c r="P49" s="204">
        <v>3</v>
      </c>
      <c r="Q49" s="204">
        <v>3</v>
      </c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87"/>
    </row>
    <row r="50" spans="1:65" x14ac:dyDescent="0.2">
      <c r="A50" s="308"/>
      <c r="B50" s="76" t="s">
        <v>103</v>
      </c>
      <c r="C50" s="234">
        <v>915</v>
      </c>
      <c r="D50" s="202" t="s">
        <v>213</v>
      </c>
      <c r="E50" s="203">
        <f t="shared" si="12"/>
        <v>37.5</v>
      </c>
      <c r="F50" s="204">
        <v>3</v>
      </c>
      <c r="G50" s="204">
        <v>3</v>
      </c>
      <c r="H50" s="204">
        <v>3</v>
      </c>
      <c r="I50" s="204">
        <v>3</v>
      </c>
      <c r="J50" s="204">
        <v>3</v>
      </c>
      <c r="K50" s="204">
        <v>3</v>
      </c>
      <c r="L50" s="204">
        <v>3</v>
      </c>
      <c r="M50" s="204">
        <v>3</v>
      </c>
      <c r="N50" s="204">
        <v>3</v>
      </c>
      <c r="O50" s="204">
        <v>3</v>
      </c>
      <c r="P50" s="204">
        <v>3</v>
      </c>
      <c r="Q50" s="204">
        <v>3</v>
      </c>
      <c r="R50" s="203"/>
      <c r="S50" s="203">
        <v>0.5</v>
      </c>
      <c r="T50" s="203"/>
      <c r="U50" s="203">
        <v>0.5</v>
      </c>
      <c r="V50" s="203"/>
      <c r="W50" s="203"/>
      <c r="X50" s="203"/>
      <c r="Y50" s="203"/>
      <c r="Z50" s="203"/>
      <c r="AA50" s="203"/>
      <c r="AB50" s="203"/>
      <c r="AC50" s="203"/>
      <c r="AD50" s="203"/>
      <c r="AE50" s="203">
        <v>0.5</v>
      </c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87"/>
    </row>
    <row r="51" spans="1:65" x14ac:dyDescent="0.2">
      <c r="A51" s="308"/>
      <c r="B51" s="76" t="s">
        <v>104</v>
      </c>
      <c r="C51" s="234">
        <v>1254</v>
      </c>
      <c r="D51" s="202" t="s">
        <v>254</v>
      </c>
      <c r="E51" s="203">
        <f t="shared" si="12"/>
        <v>36.25</v>
      </c>
      <c r="F51" s="204">
        <v>3</v>
      </c>
      <c r="G51" s="204">
        <v>3</v>
      </c>
      <c r="H51" s="204">
        <v>3</v>
      </c>
      <c r="I51" s="204">
        <v>3</v>
      </c>
      <c r="J51" s="204">
        <v>3</v>
      </c>
      <c r="K51" s="204">
        <v>3</v>
      </c>
      <c r="L51" s="204">
        <v>3</v>
      </c>
      <c r="M51" s="204">
        <v>3</v>
      </c>
      <c r="N51" s="204">
        <v>3</v>
      </c>
      <c r="O51" s="204">
        <v>3</v>
      </c>
      <c r="P51" s="204">
        <v>3</v>
      </c>
      <c r="Q51" s="204">
        <v>3</v>
      </c>
      <c r="R51" s="203"/>
      <c r="S51" s="203"/>
      <c r="T51" s="203"/>
      <c r="U51" s="203">
        <v>0.25</v>
      </c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87"/>
    </row>
    <row r="52" spans="1:65" ht="13.5" thickBot="1" x14ac:dyDescent="0.25">
      <c r="A52" s="308"/>
      <c r="B52" s="77" t="s">
        <v>105</v>
      </c>
      <c r="C52" s="234">
        <v>1722</v>
      </c>
      <c r="D52" s="198"/>
      <c r="E52" s="203">
        <f t="shared" si="12"/>
        <v>36</v>
      </c>
      <c r="F52" s="204">
        <v>3</v>
      </c>
      <c r="G52" s="204">
        <v>3</v>
      </c>
      <c r="H52" s="204">
        <v>3</v>
      </c>
      <c r="I52" s="204">
        <v>3</v>
      </c>
      <c r="J52" s="204">
        <v>3</v>
      </c>
      <c r="K52" s="204">
        <v>3</v>
      </c>
      <c r="L52" s="204">
        <v>3</v>
      </c>
      <c r="M52" s="204">
        <v>3</v>
      </c>
      <c r="N52" s="204">
        <v>3</v>
      </c>
      <c r="O52" s="204">
        <v>3</v>
      </c>
      <c r="P52" s="204">
        <v>3</v>
      </c>
      <c r="Q52" s="204">
        <v>3</v>
      </c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87"/>
    </row>
    <row r="53" spans="1:65" x14ac:dyDescent="0.2">
      <c r="A53" s="308"/>
      <c r="B53" s="17" t="s">
        <v>142</v>
      </c>
      <c r="C53" s="17"/>
      <c r="D53" s="184">
        <f>SUM(F53:BM53)</f>
        <v>212652.32</v>
      </c>
      <c r="E53" s="229"/>
      <c r="F53" s="13">
        <f t="shared" ref="F53:AK53" si="13">$C44*(1+F$7)*F44+$C45*(1+F$7)*F45+$C46*(1+F$7)*F46+$C47*(1+F$7)*F47+$C48*(1+F$7)*F48+$C49*(1+F$7)*F49+$C50*(1+F$7)*F50+$C51*(1+F$7)*F51+$C52*(1+F$7)*F52</f>
        <v>17184</v>
      </c>
      <c r="G53" s="13">
        <f t="shared" si="13"/>
        <v>17184</v>
      </c>
      <c r="H53" s="13">
        <f t="shared" si="13"/>
        <v>17184</v>
      </c>
      <c r="I53" s="13">
        <f t="shared" si="13"/>
        <v>17184</v>
      </c>
      <c r="J53" s="13">
        <f>$C44*(1+J$7)*J44+$C45*(1+J$7)*J45+$C46*(1+J$7)*J46+$C47*(1+J$7)*J47+$C48*(1+J$7)*J48+$C49*(1+J$7)*J49+$C50*(1+J$7)*J50+$C51*(1+J$7)*J51+$C52*(1+J$7)*J52</f>
        <v>17184</v>
      </c>
      <c r="K53" s="13">
        <f>$C44*(1+K$7)*K44+$C45*(1+K$7)*K45+$C46*(1+K$7)*K46+$C47*(1+K$7)*K47+$C48*(1+K$7)*K48+$C49*(1+K$7)*K49+$C50*(1+K$7)*K50+$C51*(1+K$7)*K51+$C52*(1+K$7)*K52</f>
        <v>17184</v>
      </c>
      <c r="L53" s="13">
        <f t="shared" si="13"/>
        <v>17184</v>
      </c>
      <c r="M53" s="13">
        <f t="shared" si="13"/>
        <v>17184</v>
      </c>
      <c r="N53" s="13">
        <f t="shared" si="13"/>
        <v>17184</v>
      </c>
      <c r="O53" s="13">
        <f>$C44*(1+O$7)*O44+$C45*(1+O$7)*O45+$C46*(1+O$7)*O46+$C47*(1+O$7)*O47+$C48*(1+O$7)*O48+$C49*(1+O$7)*O49+$C50*(1+O$7)*O50+$C51*(1+O$7)*O51+$C52*(1+O$7)*O52</f>
        <v>17184</v>
      </c>
      <c r="P53" s="13">
        <f>$C44*(1+P$7)*P44+$C45*(1+P$7)*P45+$C46*(1+P$7)*P46+$C47*(1+P$7)*P47+$C48*(1+P$7)*P48+$C49*(1+P$7)*P49+$C50*(1+P$7)*P50+$C51*(1+P$7)*P51+$C52*(1+P$7)*P52</f>
        <v>17184</v>
      </c>
      <c r="Q53" s="13">
        <f t="shared" si="13"/>
        <v>17184</v>
      </c>
      <c r="R53" s="13">
        <f t="shared" si="13"/>
        <v>0</v>
      </c>
      <c r="S53" s="13">
        <f t="shared" si="13"/>
        <v>1617.6150000000002</v>
      </c>
      <c r="T53" s="13">
        <f t="shared" si="13"/>
        <v>0</v>
      </c>
      <c r="U53" s="13">
        <f t="shared" si="13"/>
        <v>1558.39</v>
      </c>
      <c r="V53" s="13">
        <f t="shared" si="13"/>
        <v>0</v>
      </c>
      <c r="W53" s="13">
        <f t="shared" si="13"/>
        <v>0</v>
      </c>
      <c r="X53" s="13">
        <f t="shared" si="13"/>
        <v>0</v>
      </c>
      <c r="Y53" s="13">
        <f t="shared" si="13"/>
        <v>0</v>
      </c>
      <c r="Z53" s="13">
        <f t="shared" si="13"/>
        <v>0</v>
      </c>
      <c r="AA53" s="13">
        <f t="shared" si="13"/>
        <v>0</v>
      </c>
      <c r="AB53" s="13">
        <f t="shared" si="13"/>
        <v>0</v>
      </c>
      <c r="AC53" s="13">
        <f t="shared" si="13"/>
        <v>0</v>
      </c>
      <c r="AD53" s="13">
        <f t="shared" si="13"/>
        <v>0</v>
      </c>
      <c r="AE53" s="13">
        <f t="shared" si="13"/>
        <v>3268.3150000000001</v>
      </c>
      <c r="AF53" s="13">
        <f t="shared" si="13"/>
        <v>0</v>
      </c>
      <c r="AG53" s="13">
        <f t="shared" si="13"/>
        <v>0</v>
      </c>
      <c r="AH53" s="13">
        <f t="shared" si="13"/>
        <v>0</v>
      </c>
      <c r="AI53" s="13">
        <f t="shared" si="13"/>
        <v>0</v>
      </c>
      <c r="AJ53" s="13">
        <f t="shared" si="13"/>
        <v>0</v>
      </c>
      <c r="AK53" s="13">
        <f t="shared" si="13"/>
        <v>0</v>
      </c>
      <c r="AL53" s="13">
        <f t="shared" ref="AL53:BM53" si="14">$C44*(1+AL$7)*AL44+$C45*(1+AL$7)*AL45+$C46*(1+AL$7)*AL46+$C47*(1+AL$7)*AL47+$C48*(1+AL$7)*AL48+$C49*(1+AL$7)*AL49+$C50*(1+AL$7)*AL50+$C51*(1+AL$7)*AL51+$C52*(1+AL$7)*AL52</f>
        <v>0</v>
      </c>
      <c r="AM53" s="13">
        <f t="shared" si="14"/>
        <v>0</v>
      </c>
      <c r="AN53" s="13">
        <f t="shared" si="14"/>
        <v>0</v>
      </c>
      <c r="AO53" s="13">
        <f t="shared" si="14"/>
        <v>0</v>
      </c>
      <c r="AP53" s="13">
        <f t="shared" si="14"/>
        <v>0</v>
      </c>
      <c r="AQ53" s="13">
        <f t="shared" si="14"/>
        <v>0</v>
      </c>
      <c r="AR53" s="13">
        <f t="shared" si="14"/>
        <v>0</v>
      </c>
      <c r="AS53" s="13">
        <f t="shared" si="14"/>
        <v>0</v>
      </c>
      <c r="AT53" s="13">
        <f t="shared" si="14"/>
        <v>0</v>
      </c>
      <c r="AU53" s="13">
        <f t="shared" si="14"/>
        <v>0</v>
      </c>
      <c r="AV53" s="13">
        <f t="shared" si="14"/>
        <v>0</v>
      </c>
      <c r="AW53" s="13">
        <f t="shared" si="14"/>
        <v>0</v>
      </c>
      <c r="AX53" s="13">
        <f t="shared" si="14"/>
        <v>0</v>
      </c>
      <c r="AY53" s="13">
        <f t="shared" si="14"/>
        <v>0</v>
      </c>
      <c r="AZ53" s="13">
        <f t="shared" si="14"/>
        <v>0</v>
      </c>
      <c r="BA53" s="13">
        <f t="shared" si="14"/>
        <v>0</v>
      </c>
      <c r="BB53" s="13">
        <f t="shared" si="14"/>
        <v>0</v>
      </c>
      <c r="BC53" s="13">
        <f t="shared" si="14"/>
        <v>0</v>
      </c>
      <c r="BD53" s="13">
        <f t="shared" si="14"/>
        <v>0</v>
      </c>
      <c r="BE53" s="13">
        <f t="shared" si="14"/>
        <v>0</v>
      </c>
      <c r="BF53" s="13">
        <f t="shared" si="14"/>
        <v>0</v>
      </c>
      <c r="BG53" s="13">
        <f t="shared" si="14"/>
        <v>0</v>
      </c>
      <c r="BH53" s="13">
        <f t="shared" si="14"/>
        <v>0</v>
      </c>
      <c r="BI53" s="13">
        <f t="shared" si="14"/>
        <v>0</v>
      </c>
      <c r="BJ53" s="13">
        <f t="shared" si="14"/>
        <v>0</v>
      </c>
      <c r="BK53" s="13">
        <f t="shared" si="14"/>
        <v>0</v>
      </c>
      <c r="BL53" s="13">
        <f t="shared" si="14"/>
        <v>0</v>
      </c>
      <c r="BM53" s="80">
        <f t="shared" si="14"/>
        <v>0</v>
      </c>
    </row>
    <row r="54" spans="1:65" x14ac:dyDescent="0.2">
      <c r="A54" s="308"/>
      <c r="B54" s="238" t="s">
        <v>193</v>
      </c>
      <c r="C54" s="185">
        <v>1.8</v>
      </c>
      <c r="D54" s="184">
        <f>SUM(F54:BM54)</f>
        <v>382774.17600000009</v>
      </c>
      <c r="E54" s="229"/>
      <c r="F54" s="13">
        <f>$C54*F53</f>
        <v>30931.200000000001</v>
      </c>
      <c r="G54" s="13">
        <f t="shared" ref="G54:BM54" si="15">$C54*G53</f>
        <v>30931.200000000001</v>
      </c>
      <c r="H54" s="13">
        <f t="shared" si="15"/>
        <v>30931.200000000001</v>
      </c>
      <c r="I54" s="13">
        <f t="shared" si="15"/>
        <v>30931.200000000001</v>
      </c>
      <c r="J54" s="13">
        <f t="shared" si="15"/>
        <v>30931.200000000001</v>
      </c>
      <c r="K54" s="13">
        <f t="shared" si="15"/>
        <v>30931.200000000001</v>
      </c>
      <c r="L54" s="13">
        <f t="shared" si="15"/>
        <v>30931.200000000001</v>
      </c>
      <c r="M54" s="13">
        <f t="shared" si="15"/>
        <v>30931.200000000001</v>
      </c>
      <c r="N54" s="13">
        <f t="shared" si="15"/>
        <v>30931.200000000001</v>
      </c>
      <c r="O54" s="13">
        <f t="shared" si="15"/>
        <v>30931.200000000001</v>
      </c>
      <c r="P54" s="13">
        <f t="shared" si="15"/>
        <v>30931.200000000001</v>
      </c>
      <c r="Q54" s="13">
        <f t="shared" si="15"/>
        <v>30931.200000000001</v>
      </c>
      <c r="R54" s="13">
        <f t="shared" si="15"/>
        <v>0</v>
      </c>
      <c r="S54" s="13">
        <f t="shared" si="15"/>
        <v>2911.7070000000003</v>
      </c>
      <c r="T54" s="13">
        <f t="shared" si="15"/>
        <v>0</v>
      </c>
      <c r="U54" s="13">
        <f t="shared" si="15"/>
        <v>2805.1020000000003</v>
      </c>
      <c r="V54" s="13">
        <f t="shared" si="15"/>
        <v>0</v>
      </c>
      <c r="W54" s="13">
        <f t="shared" si="15"/>
        <v>0</v>
      </c>
      <c r="X54" s="13">
        <f t="shared" si="15"/>
        <v>0</v>
      </c>
      <c r="Y54" s="13">
        <f t="shared" si="15"/>
        <v>0</v>
      </c>
      <c r="Z54" s="13">
        <f t="shared" si="15"/>
        <v>0</v>
      </c>
      <c r="AA54" s="13">
        <f t="shared" si="15"/>
        <v>0</v>
      </c>
      <c r="AB54" s="13">
        <f t="shared" si="15"/>
        <v>0</v>
      </c>
      <c r="AC54" s="13">
        <f t="shared" si="15"/>
        <v>0</v>
      </c>
      <c r="AD54" s="13">
        <f t="shared" si="15"/>
        <v>0</v>
      </c>
      <c r="AE54" s="13">
        <f t="shared" si="15"/>
        <v>5882.9670000000006</v>
      </c>
      <c r="AF54" s="13">
        <f t="shared" si="15"/>
        <v>0</v>
      </c>
      <c r="AG54" s="13">
        <f t="shared" si="15"/>
        <v>0</v>
      </c>
      <c r="AH54" s="13">
        <f t="shared" si="15"/>
        <v>0</v>
      </c>
      <c r="AI54" s="13">
        <f t="shared" si="15"/>
        <v>0</v>
      </c>
      <c r="AJ54" s="13">
        <f t="shared" si="15"/>
        <v>0</v>
      </c>
      <c r="AK54" s="13">
        <f t="shared" si="15"/>
        <v>0</v>
      </c>
      <c r="AL54" s="13">
        <f t="shared" si="15"/>
        <v>0</v>
      </c>
      <c r="AM54" s="13">
        <f t="shared" si="15"/>
        <v>0</v>
      </c>
      <c r="AN54" s="13">
        <f t="shared" si="15"/>
        <v>0</v>
      </c>
      <c r="AO54" s="13">
        <f t="shared" si="15"/>
        <v>0</v>
      </c>
      <c r="AP54" s="13">
        <f t="shared" si="15"/>
        <v>0</v>
      </c>
      <c r="AQ54" s="13">
        <f t="shared" si="15"/>
        <v>0</v>
      </c>
      <c r="AR54" s="13">
        <f t="shared" si="15"/>
        <v>0</v>
      </c>
      <c r="AS54" s="13">
        <f t="shared" si="15"/>
        <v>0</v>
      </c>
      <c r="AT54" s="13">
        <f t="shared" si="15"/>
        <v>0</v>
      </c>
      <c r="AU54" s="13">
        <f t="shared" si="15"/>
        <v>0</v>
      </c>
      <c r="AV54" s="13">
        <f t="shared" si="15"/>
        <v>0</v>
      </c>
      <c r="AW54" s="13">
        <f t="shared" si="15"/>
        <v>0</v>
      </c>
      <c r="AX54" s="13">
        <f t="shared" si="15"/>
        <v>0</v>
      </c>
      <c r="AY54" s="13">
        <f t="shared" si="15"/>
        <v>0</v>
      </c>
      <c r="AZ54" s="13">
        <f t="shared" si="15"/>
        <v>0</v>
      </c>
      <c r="BA54" s="13">
        <f t="shared" si="15"/>
        <v>0</v>
      </c>
      <c r="BB54" s="13">
        <f t="shared" si="15"/>
        <v>0</v>
      </c>
      <c r="BC54" s="13">
        <f t="shared" si="15"/>
        <v>0</v>
      </c>
      <c r="BD54" s="13">
        <f t="shared" si="15"/>
        <v>0</v>
      </c>
      <c r="BE54" s="13">
        <f t="shared" si="15"/>
        <v>0</v>
      </c>
      <c r="BF54" s="13">
        <f t="shared" si="15"/>
        <v>0</v>
      </c>
      <c r="BG54" s="13">
        <f t="shared" si="15"/>
        <v>0</v>
      </c>
      <c r="BH54" s="13">
        <f t="shared" si="15"/>
        <v>0</v>
      </c>
      <c r="BI54" s="13">
        <f t="shared" si="15"/>
        <v>0</v>
      </c>
      <c r="BJ54" s="13">
        <f t="shared" si="15"/>
        <v>0</v>
      </c>
      <c r="BK54" s="13">
        <f t="shared" si="15"/>
        <v>0</v>
      </c>
      <c r="BL54" s="13">
        <f t="shared" si="15"/>
        <v>0</v>
      </c>
      <c r="BM54" s="13">
        <f t="shared" si="15"/>
        <v>0</v>
      </c>
    </row>
    <row r="55" spans="1:65" hidden="1" x14ac:dyDescent="0.2">
      <c r="A55" s="308"/>
      <c r="B55" s="182" t="s">
        <v>164</v>
      </c>
      <c r="C55" s="186">
        <v>0</v>
      </c>
      <c r="D55" s="184">
        <f>SUM(F55:BM55)</f>
        <v>0</v>
      </c>
      <c r="E55" s="229"/>
      <c r="F55" s="13">
        <f>$C55*F53</f>
        <v>0</v>
      </c>
      <c r="G55" s="13">
        <f t="shared" ref="G55:BM55" si="16">$C55*G53</f>
        <v>0</v>
      </c>
      <c r="H55" s="13">
        <f t="shared" si="16"/>
        <v>0</v>
      </c>
      <c r="I55" s="13">
        <f t="shared" si="16"/>
        <v>0</v>
      </c>
      <c r="J55" s="13">
        <f t="shared" si="16"/>
        <v>0</v>
      </c>
      <c r="K55" s="13">
        <f t="shared" si="16"/>
        <v>0</v>
      </c>
      <c r="L55" s="13">
        <f t="shared" si="16"/>
        <v>0</v>
      </c>
      <c r="M55" s="13">
        <f t="shared" si="16"/>
        <v>0</v>
      </c>
      <c r="N55" s="13">
        <f t="shared" si="16"/>
        <v>0</v>
      </c>
      <c r="O55" s="13">
        <f t="shared" si="16"/>
        <v>0</v>
      </c>
      <c r="P55" s="13">
        <f t="shared" si="16"/>
        <v>0</v>
      </c>
      <c r="Q55" s="13">
        <f t="shared" si="16"/>
        <v>0</v>
      </c>
      <c r="R55" s="13">
        <f t="shared" si="16"/>
        <v>0</v>
      </c>
      <c r="S55" s="13">
        <f t="shared" si="16"/>
        <v>0</v>
      </c>
      <c r="T55" s="13">
        <f t="shared" si="16"/>
        <v>0</v>
      </c>
      <c r="U55" s="13">
        <f t="shared" si="16"/>
        <v>0</v>
      </c>
      <c r="V55" s="13">
        <f t="shared" si="16"/>
        <v>0</v>
      </c>
      <c r="W55" s="13">
        <f t="shared" si="16"/>
        <v>0</v>
      </c>
      <c r="X55" s="13">
        <f t="shared" si="16"/>
        <v>0</v>
      </c>
      <c r="Y55" s="13">
        <f t="shared" si="16"/>
        <v>0</v>
      </c>
      <c r="Z55" s="13">
        <f t="shared" si="16"/>
        <v>0</v>
      </c>
      <c r="AA55" s="13">
        <f t="shared" si="16"/>
        <v>0</v>
      </c>
      <c r="AB55" s="13">
        <f t="shared" si="16"/>
        <v>0</v>
      </c>
      <c r="AC55" s="13">
        <f t="shared" si="16"/>
        <v>0</v>
      </c>
      <c r="AD55" s="13">
        <f t="shared" si="16"/>
        <v>0</v>
      </c>
      <c r="AE55" s="13">
        <f t="shared" si="16"/>
        <v>0</v>
      </c>
      <c r="AF55" s="13">
        <f t="shared" si="16"/>
        <v>0</v>
      </c>
      <c r="AG55" s="13">
        <f t="shared" si="16"/>
        <v>0</v>
      </c>
      <c r="AH55" s="13">
        <f t="shared" si="16"/>
        <v>0</v>
      </c>
      <c r="AI55" s="13">
        <f t="shared" si="16"/>
        <v>0</v>
      </c>
      <c r="AJ55" s="13">
        <f t="shared" si="16"/>
        <v>0</v>
      </c>
      <c r="AK55" s="13">
        <f t="shared" si="16"/>
        <v>0</v>
      </c>
      <c r="AL55" s="13">
        <f t="shared" si="16"/>
        <v>0</v>
      </c>
      <c r="AM55" s="13">
        <f t="shared" si="16"/>
        <v>0</v>
      </c>
      <c r="AN55" s="13">
        <f t="shared" si="16"/>
        <v>0</v>
      </c>
      <c r="AO55" s="13">
        <f t="shared" si="16"/>
        <v>0</v>
      </c>
      <c r="AP55" s="13">
        <f t="shared" si="16"/>
        <v>0</v>
      </c>
      <c r="AQ55" s="13">
        <f t="shared" si="16"/>
        <v>0</v>
      </c>
      <c r="AR55" s="13">
        <f t="shared" si="16"/>
        <v>0</v>
      </c>
      <c r="AS55" s="13">
        <f t="shared" si="16"/>
        <v>0</v>
      </c>
      <c r="AT55" s="13">
        <f t="shared" si="16"/>
        <v>0</v>
      </c>
      <c r="AU55" s="13">
        <f t="shared" si="16"/>
        <v>0</v>
      </c>
      <c r="AV55" s="13">
        <f t="shared" si="16"/>
        <v>0</v>
      </c>
      <c r="AW55" s="13">
        <f t="shared" si="16"/>
        <v>0</v>
      </c>
      <c r="AX55" s="13">
        <f t="shared" si="16"/>
        <v>0</v>
      </c>
      <c r="AY55" s="13">
        <f t="shared" si="16"/>
        <v>0</v>
      </c>
      <c r="AZ55" s="13">
        <f t="shared" si="16"/>
        <v>0</v>
      </c>
      <c r="BA55" s="13">
        <f t="shared" si="16"/>
        <v>0</v>
      </c>
      <c r="BB55" s="13">
        <f t="shared" si="16"/>
        <v>0</v>
      </c>
      <c r="BC55" s="13">
        <f t="shared" si="16"/>
        <v>0</v>
      </c>
      <c r="BD55" s="13">
        <f t="shared" si="16"/>
        <v>0</v>
      </c>
      <c r="BE55" s="13">
        <f t="shared" si="16"/>
        <v>0</v>
      </c>
      <c r="BF55" s="13">
        <f t="shared" si="16"/>
        <v>0</v>
      </c>
      <c r="BG55" s="13">
        <f t="shared" si="16"/>
        <v>0</v>
      </c>
      <c r="BH55" s="13">
        <f t="shared" si="16"/>
        <v>0</v>
      </c>
      <c r="BI55" s="13">
        <f t="shared" si="16"/>
        <v>0</v>
      </c>
      <c r="BJ55" s="13">
        <f t="shared" si="16"/>
        <v>0</v>
      </c>
      <c r="BK55" s="13">
        <f t="shared" si="16"/>
        <v>0</v>
      </c>
      <c r="BL55" s="13">
        <f t="shared" si="16"/>
        <v>0</v>
      </c>
      <c r="BM55" s="13">
        <f t="shared" si="16"/>
        <v>0</v>
      </c>
    </row>
    <row r="56" spans="1:65" ht="13.5" thickBot="1" x14ac:dyDescent="0.25">
      <c r="A56" s="308"/>
      <c r="B56" s="181" t="s">
        <v>143</v>
      </c>
      <c r="C56" s="183"/>
      <c r="D56" s="184">
        <f>SUM(D53:D55)</f>
        <v>595426.49600000004</v>
      </c>
      <c r="E56" s="229"/>
      <c r="F56" s="184">
        <f>SUM(F53:F55)</f>
        <v>48115.199999999997</v>
      </c>
      <c r="G56" s="184">
        <f t="shared" ref="G56:BM56" si="17">SUM(G53:G55)</f>
        <v>48115.199999999997</v>
      </c>
      <c r="H56" s="184">
        <f t="shared" si="17"/>
        <v>48115.199999999997</v>
      </c>
      <c r="I56" s="184">
        <f t="shared" si="17"/>
        <v>48115.199999999997</v>
      </c>
      <c r="J56" s="184">
        <f t="shared" si="17"/>
        <v>48115.199999999997</v>
      </c>
      <c r="K56" s="184">
        <f t="shared" si="17"/>
        <v>48115.199999999997</v>
      </c>
      <c r="L56" s="184">
        <f t="shared" si="17"/>
        <v>48115.199999999997</v>
      </c>
      <c r="M56" s="184">
        <f t="shared" si="17"/>
        <v>48115.199999999997</v>
      </c>
      <c r="N56" s="184">
        <f t="shared" si="17"/>
        <v>48115.199999999997</v>
      </c>
      <c r="O56" s="184">
        <f t="shared" si="17"/>
        <v>48115.199999999997</v>
      </c>
      <c r="P56" s="184">
        <f t="shared" si="17"/>
        <v>48115.199999999997</v>
      </c>
      <c r="Q56" s="184">
        <f t="shared" si="17"/>
        <v>48115.199999999997</v>
      </c>
      <c r="R56" s="184">
        <f t="shared" si="17"/>
        <v>0</v>
      </c>
      <c r="S56" s="184">
        <f t="shared" si="17"/>
        <v>4529.3220000000001</v>
      </c>
      <c r="T56" s="184">
        <f t="shared" si="17"/>
        <v>0</v>
      </c>
      <c r="U56" s="184">
        <f t="shared" si="17"/>
        <v>4363.4920000000002</v>
      </c>
      <c r="V56" s="184">
        <f t="shared" si="17"/>
        <v>0</v>
      </c>
      <c r="W56" s="184">
        <f t="shared" si="17"/>
        <v>0</v>
      </c>
      <c r="X56" s="184">
        <f t="shared" si="17"/>
        <v>0</v>
      </c>
      <c r="Y56" s="184">
        <f t="shared" si="17"/>
        <v>0</v>
      </c>
      <c r="Z56" s="184">
        <f t="shared" si="17"/>
        <v>0</v>
      </c>
      <c r="AA56" s="184">
        <f t="shared" si="17"/>
        <v>0</v>
      </c>
      <c r="AB56" s="184">
        <f t="shared" si="17"/>
        <v>0</v>
      </c>
      <c r="AC56" s="184">
        <f t="shared" si="17"/>
        <v>0</v>
      </c>
      <c r="AD56" s="184">
        <f t="shared" si="17"/>
        <v>0</v>
      </c>
      <c r="AE56" s="184">
        <f t="shared" si="17"/>
        <v>9151.2820000000011</v>
      </c>
      <c r="AF56" s="184">
        <f t="shared" si="17"/>
        <v>0</v>
      </c>
      <c r="AG56" s="184">
        <f t="shared" si="17"/>
        <v>0</v>
      </c>
      <c r="AH56" s="184">
        <f t="shared" si="17"/>
        <v>0</v>
      </c>
      <c r="AI56" s="184">
        <f t="shared" si="17"/>
        <v>0</v>
      </c>
      <c r="AJ56" s="184">
        <f t="shared" si="17"/>
        <v>0</v>
      </c>
      <c r="AK56" s="184">
        <f t="shared" si="17"/>
        <v>0</v>
      </c>
      <c r="AL56" s="184">
        <f t="shared" si="17"/>
        <v>0</v>
      </c>
      <c r="AM56" s="184">
        <f t="shared" si="17"/>
        <v>0</v>
      </c>
      <c r="AN56" s="184">
        <f t="shared" si="17"/>
        <v>0</v>
      </c>
      <c r="AO56" s="184">
        <f t="shared" si="17"/>
        <v>0</v>
      </c>
      <c r="AP56" s="184">
        <f t="shared" si="17"/>
        <v>0</v>
      </c>
      <c r="AQ56" s="184">
        <f t="shared" si="17"/>
        <v>0</v>
      </c>
      <c r="AR56" s="184">
        <f t="shared" si="17"/>
        <v>0</v>
      </c>
      <c r="AS56" s="184">
        <f t="shared" si="17"/>
        <v>0</v>
      </c>
      <c r="AT56" s="184">
        <f t="shared" si="17"/>
        <v>0</v>
      </c>
      <c r="AU56" s="184">
        <f t="shared" si="17"/>
        <v>0</v>
      </c>
      <c r="AV56" s="184">
        <f t="shared" si="17"/>
        <v>0</v>
      </c>
      <c r="AW56" s="184">
        <f t="shared" si="17"/>
        <v>0</v>
      </c>
      <c r="AX56" s="184">
        <f t="shared" si="17"/>
        <v>0</v>
      </c>
      <c r="AY56" s="184">
        <f t="shared" si="17"/>
        <v>0</v>
      </c>
      <c r="AZ56" s="184">
        <f t="shared" si="17"/>
        <v>0</v>
      </c>
      <c r="BA56" s="184">
        <f t="shared" si="17"/>
        <v>0</v>
      </c>
      <c r="BB56" s="184">
        <f t="shared" si="17"/>
        <v>0</v>
      </c>
      <c r="BC56" s="184">
        <f t="shared" si="17"/>
        <v>0</v>
      </c>
      <c r="BD56" s="184">
        <f t="shared" si="17"/>
        <v>0</v>
      </c>
      <c r="BE56" s="184">
        <f t="shared" si="17"/>
        <v>0</v>
      </c>
      <c r="BF56" s="184">
        <f t="shared" si="17"/>
        <v>0</v>
      </c>
      <c r="BG56" s="184">
        <f t="shared" si="17"/>
        <v>0</v>
      </c>
      <c r="BH56" s="184">
        <f t="shared" si="17"/>
        <v>0</v>
      </c>
      <c r="BI56" s="184">
        <f t="shared" si="17"/>
        <v>0</v>
      </c>
      <c r="BJ56" s="184">
        <f t="shared" si="17"/>
        <v>0</v>
      </c>
      <c r="BK56" s="184">
        <f t="shared" si="17"/>
        <v>0</v>
      </c>
      <c r="BL56" s="184">
        <f t="shared" si="17"/>
        <v>0</v>
      </c>
      <c r="BM56" s="184">
        <f t="shared" si="17"/>
        <v>0</v>
      </c>
    </row>
    <row r="57" spans="1:65" s="206" customFormat="1" ht="13.5" thickBot="1" x14ac:dyDescent="0.25">
      <c r="E57" s="228"/>
    </row>
    <row r="58" spans="1:65" s="206" customFormat="1" ht="15.75" x14ac:dyDescent="0.25">
      <c r="A58" s="307" t="s">
        <v>185</v>
      </c>
      <c r="B58" s="88" t="s">
        <v>106</v>
      </c>
      <c r="C58" s="82"/>
      <c r="D58" s="83" t="s">
        <v>96</v>
      </c>
      <c r="E58" s="83" t="s">
        <v>186</v>
      </c>
      <c r="F58" s="213" t="s">
        <v>15</v>
      </c>
      <c r="G58" s="213" t="s">
        <v>16</v>
      </c>
      <c r="H58" s="213" t="s">
        <v>17</v>
      </c>
      <c r="I58" s="213" t="s">
        <v>18</v>
      </c>
      <c r="J58" s="213" t="s">
        <v>19</v>
      </c>
      <c r="K58" s="213" t="s">
        <v>20</v>
      </c>
      <c r="L58" s="213" t="s">
        <v>21</v>
      </c>
      <c r="M58" s="213" t="s">
        <v>22</v>
      </c>
      <c r="N58" s="213" t="s">
        <v>23</v>
      </c>
      <c r="O58" s="213" t="s">
        <v>24</v>
      </c>
      <c r="P58" s="213" t="s">
        <v>25</v>
      </c>
      <c r="Q58" s="213" t="s">
        <v>26</v>
      </c>
      <c r="R58" s="213" t="s">
        <v>27</v>
      </c>
      <c r="S58" s="213" t="s">
        <v>28</v>
      </c>
      <c r="T58" s="213" t="s">
        <v>29</v>
      </c>
      <c r="U58" s="213" t="s">
        <v>30</v>
      </c>
      <c r="V58" s="213" t="s">
        <v>31</v>
      </c>
      <c r="W58" s="213" t="s">
        <v>32</v>
      </c>
      <c r="X58" s="213" t="s">
        <v>33</v>
      </c>
      <c r="Y58" s="213" t="s">
        <v>34</v>
      </c>
      <c r="Z58" s="213" t="s">
        <v>35</v>
      </c>
      <c r="AA58" s="213" t="s">
        <v>36</v>
      </c>
      <c r="AB58" s="213" t="s">
        <v>37</v>
      </c>
      <c r="AC58" s="213" t="s">
        <v>38</v>
      </c>
      <c r="AD58" s="213" t="s">
        <v>39</v>
      </c>
      <c r="AE58" s="213" t="s">
        <v>40</v>
      </c>
      <c r="AF58" s="213" t="s">
        <v>41</v>
      </c>
      <c r="AG58" s="213" t="s">
        <v>42</v>
      </c>
      <c r="AH58" s="213" t="s">
        <v>43</v>
      </c>
      <c r="AI58" s="213" t="s">
        <v>44</v>
      </c>
      <c r="AJ58" s="213" t="s">
        <v>45</v>
      </c>
      <c r="AK58" s="213" t="s">
        <v>46</v>
      </c>
      <c r="AL58" s="213" t="s">
        <v>47</v>
      </c>
      <c r="AM58" s="213" t="s">
        <v>48</v>
      </c>
      <c r="AN58" s="213" t="s">
        <v>49</v>
      </c>
      <c r="AO58" s="213" t="s">
        <v>50</v>
      </c>
      <c r="AP58" s="213" t="s">
        <v>51</v>
      </c>
      <c r="AQ58" s="213" t="s">
        <v>52</v>
      </c>
      <c r="AR58" s="213" t="s">
        <v>53</v>
      </c>
      <c r="AS58" s="213" t="s">
        <v>54</v>
      </c>
      <c r="AT58" s="213" t="s">
        <v>55</v>
      </c>
      <c r="AU58" s="213" t="s">
        <v>56</v>
      </c>
      <c r="AV58" s="213" t="s">
        <v>57</v>
      </c>
      <c r="AW58" s="213" t="s">
        <v>58</v>
      </c>
      <c r="AX58" s="213" t="s">
        <v>59</v>
      </c>
      <c r="AY58" s="213" t="s">
        <v>60</v>
      </c>
      <c r="AZ58" s="213" t="s">
        <v>61</v>
      </c>
      <c r="BA58" s="213" t="s">
        <v>62</v>
      </c>
      <c r="BB58" s="213" t="s">
        <v>63</v>
      </c>
      <c r="BC58" s="213" t="s">
        <v>64</v>
      </c>
      <c r="BD58" s="213" t="s">
        <v>65</v>
      </c>
      <c r="BE58" s="213" t="s">
        <v>66</v>
      </c>
      <c r="BF58" s="213" t="s">
        <v>67</v>
      </c>
      <c r="BG58" s="213" t="s">
        <v>68</v>
      </c>
      <c r="BH58" s="213" t="s">
        <v>69</v>
      </c>
      <c r="BI58" s="213" t="s">
        <v>70</v>
      </c>
      <c r="BJ58" s="213" t="s">
        <v>71</v>
      </c>
      <c r="BK58" s="213" t="s">
        <v>72</v>
      </c>
      <c r="BL58" s="213" t="s">
        <v>73</v>
      </c>
      <c r="BM58" s="214" t="s">
        <v>74</v>
      </c>
    </row>
    <row r="59" spans="1:65" s="206" customFormat="1" x14ac:dyDescent="0.2">
      <c r="A59" s="308"/>
      <c r="B59" s="76" t="s">
        <v>97</v>
      </c>
      <c r="C59" s="233">
        <v>122</v>
      </c>
      <c r="D59" s="201"/>
      <c r="E59" s="203">
        <f>SUM(F59:BM59)</f>
        <v>48</v>
      </c>
      <c r="F59" s="203">
        <v>4</v>
      </c>
      <c r="G59" s="203">
        <v>4</v>
      </c>
      <c r="H59" s="203">
        <v>4</v>
      </c>
      <c r="I59" s="203">
        <v>4</v>
      </c>
      <c r="J59" s="203">
        <v>4</v>
      </c>
      <c r="K59" s="203">
        <v>4</v>
      </c>
      <c r="L59" s="203">
        <v>4</v>
      </c>
      <c r="M59" s="203">
        <v>4</v>
      </c>
      <c r="N59" s="203">
        <v>4</v>
      </c>
      <c r="O59" s="203">
        <v>4</v>
      </c>
      <c r="P59" s="203">
        <v>4</v>
      </c>
      <c r="Q59" s="203">
        <v>4</v>
      </c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/>
      <c r="BE59" s="204"/>
      <c r="BF59" s="204"/>
      <c r="BG59" s="204"/>
      <c r="BH59" s="204"/>
      <c r="BI59" s="204"/>
      <c r="BJ59" s="204"/>
      <c r="BK59" s="204"/>
      <c r="BL59" s="204"/>
      <c r="BM59" s="86"/>
    </row>
    <row r="60" spans="1:65" s="206" customFormat="1" x14ac:dyDescent="0.2">
      <c r="A60" s="308"/>
      <c r="B60" s="76" t="s">
        <v>98</v>
      </c>
      <c r="C60" s="234">
        <v>167</v>
      </c>
      <c r="D60" s="201"/>
      <c r="E60" s="203">
        <f t="shared" ref="E60:E67" si="18">SUM(F60:BM60)</f>
        <v>48</v>
      </c>
      <c r="F60" s="203">
        <v>4</v>
      </c>
      <c r="G60" s="203">
        <v>4</v>
      </c>
      <c r="H60" s="203">
        <v>4</v>
      </c>
      <c r="I60" s="203">
        <v>4</v>
      </c>
      <c r="J60" s="203">
        <v>4</v>
      </c>
      <c r="K60" s="203">
        <v>4</v>
      </c>
      <c r="L60" s="203">
        <v>4</v>
      </c>
      <c r="M60" s="203">
        <v>4</v>
      </c>
      <c r="N60" s="203">
        <v>4</v>
      </c>
      <c r="O60" s="203">
        <v>4</v>
      </c>
      <c r="P60" s="203">
        <v>4</v>
      </c>
      <c r="Q60" s="203">
        <v>4</v>
      </c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87"/>
    </row>
    <row r="61" spans="1:65" s="206" customFormat="1" x14ac:dyDescent="0.2">
      <c r="A61" s="308"/>
      <c r="B61" s="76" t="s">
        <v>99</v>
      </c>
      <c r="C61" s="234">
        <v>232</v>
      </c>
      <c r="D61" s="201"/>
      <c r="E61" s="203">
        <f t="shared" si="18"/>
        <v>48</v>
      </c>
      <c r="F61" s="203">
        <v>4</v>
      </c>
      <c r="G61" s="203">
        <v>4</v>
      </c>
      <c r="H61" s="203">
        <v>4</v>
      </c>
      <c r="I61" s="203">
        <v>4</v>
      </c>
      <c r="J61" s="203">
        <v>4</v>
      </c>
      <c r="K61" s="203">
        <v>4</v>
      </c>
      <c r="L61" s="203">
        <v>4</v>
      </c>
      <c r="M61" s="203">
        <v>4</v>
      </c>
      <c r="N61" s="203">
        <v>4</v>
      </c>
      <c r="O61" s="203">
        <v>4</v>
      </c>
      <c r="P61" s="203">
        <v>4</v>
      </c>
      <c r="Q61" s="203">
        <v>4</v>
      </c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87"/>
    </row>
    <row r="62" spans="1:65" s="206" customFormat="1" x14ac:dyDescent="0.2">
      <c r="A62" s="308"/>
      <c r="B62" s="76" t="s">
        <v>100</v>
      </c>
      <c r="C62" s="234">
        <v>318</v>
      </c>
      <c r="D62" s="202" t="s">
        <v>252</v>
      </c>
      <c r="E62" s="203">
        <f t="shared" si="18"/>
        <v>48</v>
      </c>
      <c r="F62" s="203">
        <v>4</v>
      </c>
      <c r="G62" s="203">
        <v>4</v>
      </c>
      <c r="H62" s="203">
        <v>4</v>
      </c>
      <c r="I62" s="203">
        <v>4</v>
      </c>
      <c r="J62" s="203">
        <v>4</v>
      </c>
      <c r="K62" s="203">
        <v>4</v>
      </c>
      <c r="L62" s="203">
        <v>4</v>
      </c>
      <c r="M62" s="203">
        <v>4</v>
      </c>
      <c r="N62" s="203">
        <v>4</v>
      </c>
      <c r="O62" s="203">
        <v>4</v>
      </c>
      <c r="P62" s="203">
        <v>4</v>
      </c>
      <c r="Q62" s="203">
        <v>4</v>
      </c>
      <c r="R62" s="265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87"/>
    </row>
    <row r="63" spans="1:65" s="206" customFormat="1" x14ac:dyDescent="0.2">
      <c r="A63" s="308"/>
      <c r="B63" s="76" t="s">
        <v>101</v>
      </c>
      <c r="C63" s="234">
        <v>424</v>
      </c>
      <c r="D63" s="201"/>
      <c r="E63" s="203">
        <f t="shared" si="18"/>
        <v>48</v>
      </c>
      <c r="F63" s="203">
        <v>4</v>
      </c>
      <c r="G63" s="203">
        <v>4</v>
      </c>
      <c r="H63" s="203">
        <v>4</v>
      </c>
      <c r="I63" s="203">
        <v>4</v>
      </c>
      <c r="J63" s="203">
        <v>4</v>
      </c>
      <c r="K63" s="203">
        <v>4</v>
      </c>
      <c r="L63" s="203">
        <v>4</v>
      </c>
      <c r="M63" s="203">
        <v>4</v>
      </c>
      <c r="N63" s="203">
        <v>4</v>
      </c>
      <c r="O63" s="203">
        <v>4</v>
      </c>
      <c r="P63" s="203">
        <v>4</v>
      </c>
      <c r="Q63" s="203">
        <v>4</v>
      </c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87"/>
    </row>
    <row r="64" spans="1:65" s="206" customFormat="1" x14ac:dyDescent="0.2">
      <c r="A64" s="308"/>
      <c r="B64" s="76" t="s">
        <v>102</v>
      </c>
      <c r="C64" s="234">
        <v>574</v>
      </c>
      <c r="D64" s="201"/>
      <c r="E64" s="203">
        <f t="shared" si="18"/>
        <v>48</v>
      </c>
      <c r="F64" s="203">
        <v>4</v>
      </c>
      <c r="G64" s="203">
        <v>4</v>
      </c>
      <c r="H64" s="203">
        <v>4</v>
      </c>
      <c r="I64" s="203">
        <v>4</v>
      </c>
      <c r="J64" s="203">
        <v>4</v>
      </c>
      <c r="K64" s="203">
        <v>4</v>
      </c>
      <c r="L64" s="203">
        <v>4</v>
      </c>
      <c r="M64" s="203">
        <v>4</v>
      </c>
      <c r="N64" s="203">
        <v>4</v>
      </c>
      <c r="O64" s="203">
        <v>4</v>
      </c>
      <c r="P64" s="203">
        <v>4</v>
      </c>
      <c r="Q64" s="203">
        <v>4</v>
      </c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87"/>
    </row>
    <row r="65" spans="1:65" s="206" customFormat="1" x14ac:dyDescent="0.2">
      <c r="A65" s="308"/>
      <c r="B65" s="76" t="s">
        <v>103</v>
      </c>
      <c r="C65" s="234">
        <v>915</v>
      </c>
      <c r="D65" s="201"/>
      <c r="E65" s="203">
        <f t="shared" si="18"/>
        <v>48</v>
      </c>
      <c r="F65" s="203">
        <v>4</v>
      </c>
      <c r="G65" s="203">
        <v>4</v>
      </c>
      <c r="H65" s="203">
        <v>4</v>
      </c>
      <c r="I65" s="203">
        <v>4</v>
      </c>
      <c r="J65" s="203">
        <v>4</v>
      </c>
      <c r="K65" s="203">
        <v>4</v>
      </c>
      <c r="L65" s="203">
        <v>4</v>
      </c>
      <c r="M65" s="203">
        <v>4</v>
      </c>
      <c r="N65" s="203">
        <v>4</v>
      </c>
      <c r="O65" s="203">
        <v>4</v>
      </c>
      <c r="P65" s="203">
        <v>4</v>
      </c>
      <c r="Q65" s="203">
        <v>4</v>
      </c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87"/>
    </row>
    <row r="66" spans="1:65" s="206" customFormat="1" x14ac:dyDescent="0.2">
      <c r="A66" s="308"/>
      <c r="B66" s="76" t="s">
        <v>104</v>
      </c>
      <c r="C66" s="234">
        <v>1254</v>
      </c>
      <c r="D66" s="201"/>
      <c r="E66" s="203">
        <f t="shared" si="18"/>
        <v>48</v>
      </c>
      <c r="F66" s="203">
        <v>4</v>
      </c>
      <c r="G66" s="203">
        <v>4</v>
      </c>
      <c r="H66" s="203">
        <v>4</v>
      </c>
      <c r="I66" s="203">
        <v>4</v>
      </c>
      <c r="J66" s="203">
        <v>4</v>
      </c>
      <c r="K66" s="203">
        <v>4</v>
      </c>
      <c r="L66" s="203">
        <v>4</v>
      </c>
      <c r="M66" s="203">
        <v>4</v>
      </c>
      <c r="N66" s="203">
        <v>4</v>
      </c>
      <c r="O66" s="203">
        <v>4</v>
      </c>
      <c r="P66" s="203">
        <v>4</v>
      </c>
      <c r="Q66" s="203">
        <v>4</v>
      </c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87"/>
    </row>
    <row r="67" spans="1:65" s="206" customFormat="1" ht="13.5" thickBot="1" x14ac:dyDescent="0.25">
      <c r="A67" s="308"/>
      <c r="B67" s="77" t="s">
        <v>105</v>
      </c>
      <c r="C67" s="234">
        <v>1722</v>
      </c>
      <c r="D67" s="201"/>
      <c r="E67" s="203">
        <f t="shared" si="18"/>
        <v>48</v>
      </c>
      <c r="F67" s="203">
        <v>4</v>
      </c>
      <c r="G67" s="203">
        <v>4</v>
      </c>
      <c r="H67" s="203">
        <v>4</v>
      </c>
      <c r="I67" s="203">
        <v>4</v>
      </c>
      <c r="J67" s="203">
        <v>4</v>
      </c>
      <c r="K67" s="203">
        <v>4</v>
      </c>
      <c r="L67" s="203">
        <v>4</v>
      </c>
      <c r="M67" s="203">
        <v>4</v>
      </c>
      <c r="N67" s="203">
        <v>4</v>
      </c>
      <c r="O67" s="203">
        <v>4</v>
      </c>
      <c r="P67" s="203">
        <v>4</v>
      </c>
      <c r="Q67" s="203">
        <v>4</v>
      </c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87"/>
    </row>
    <row r="68" spans="1:65" s="206" customFormat="1" x14ac:dyDescent="0.2">
      <c r="A68" s="308"/>
      <c r="B68" s="17" t="s">
        <v>142</v>
      </c>
      <c r="C68" s="17"/>
      <c r="D68" s="184">
        <f>SUM(F68:BM68)</f>
        <v>274944</v>
      </c>
      <c r="E68" s="229"/>
      <c r="F68" s="13">
        <f t="shared" ref="F68:I68" si="19">$C59*(1+F$7)*F59+$C60*(1+F$7)*F60+$C61*(1+F$7)*F61+$C62*(1+F$7)*F62+$C63*(1+F$7)*F63+$C64*(1+F$7)*F64+$C65*(1+F$7)*F65+$C66*(1+F$7)*F66+$C67*(1+F$7)*F67</f>
        <v>22912</v>
      </c>
      <c r="G68" s="13">
        <f t="shared" si="19"/>
        <v>22912</v>
      </c>
      <c r="H68" s="13">
        <f t="shared" si="19"/>
        <v>22912</v>
      </c>
      <c r="I68" s="13">
        <f t="shared" si="19"/>
        <v>22912</v>
      </c>
      <c r="J68" s="13">
        <f>$C59*(1+J$7)*J59+$C60*(1+J$7)*J60+$C61*(1+J$7)*J61+$C62*(1+J$7)*J62+$C63*(1+J$7)*J63+$C64*(1+J$7)*J64+$C65*(1+J$7)*J65+$C66*(1+J$7)*J66+$C67*(1+J$7)*J67</f>
        <v>22912</v>
      </c>
      <c r="K68" s="13">
        <f>$C59*(1+K$7)*K59+$C60*(1+K$7)*K60+$C61*(1+K$7)*K61+$C62*(1+K$7)*K62+$C63*(1+K$7)*K63+$C64*(1+K$7)*K64+$C65*(1+K$7)*K65+$C66*(1+K$7)*K66+$C67*(1+K$7)*K67</f>
        <v>22912</v>
      </c>
      <c r="L68" s="13">
        <f t="shared" ref="L68:N68" si="20">$C59*(1+L$7)*L59+$C60*(1+L$7)*L60+$C61*(1+L$7)*L61+$C62*(1+L$7)*L62+$C63*(1+L$7)*L63+$C64*(1+L$7)*L64+$C65*(1+L$7)*L65+$C66*(1+L$7)*L66+$C67*(1+L$7)*L67</f>
        <v>22912</v>
      </c>
      <c r="M68" s="13">
        <f t="shared" si="20"/>
        <v>22912</v>
      </c>
      <c r="N68" s="13">
        <f t="shared" si="20"/>
        <v>22912</v>
      </c>
      <c r="O68" s="13">
        <f>$C59*(1+O$7)*O59+$C60*(1+O$7)*O60+$C61*(1+O$7)*O61+$C62*(1+O$7)*O62+$C63*(1+O$7)*O63+$C64*(1+O$7)*O64+$C65*(1+O$7)*O65+$C66*(1+O$7)*O66+$C67*(1+O$7)*O67</f>
        <v>22912</v>
      </c>
      <c r="P68" s="13">
        <f>$C59*(1+P$7)*P59+$C60*(1+P$7)*P60+$C61*(1+P$7)*P61+$C62*(1+P$7)*P62+$C63*(1+P$7)*P63+$C64*(1+P$7)*P64+$C65*(1+P$7)*P65+$C66*(1+P$7)*P66+$C67*(1+P$7)*P67</f>
        <v>22912</v>
      </c>
      <c r="Q68" s="13">
        <f t="shared" ref="Q68:AB68" si="21">$C59*(1+Q$7)*Q59+$C60*(1+Q$7)*Q60+$C61*(1+Q$7)*Q61+$C62*(1+Q$7)*Q62+$C63*(1+Q$7)*Q63+$C64*(1+Q$7)*Q64+$C65*(1+Q$7)*Q65+$C66*(1+Q$7)*Q66+$C67*(1+Q$7)*Q67</f>
        <v>22912</v>
      </c>
      <c r="R68" s="13">
        <f t="shared" si="21"/>
        <v>0</v>
      </c>
      <c r="S68" s="13">
        <f t="shared" si="21"/>
        <v>0</v>
      </c>
      <c r="T68" s="13">
        <f t="shared" si="21"/>
        <v>0</v>
      </c>
      <c r="U68" s="13">
        <f t="shared" si="21"/>
        <v>0</v>
      </c>
      <c r="V68" s="13">
        <f t="shared" si="21"/>
        <v>0</v>
      </c>
      <c r="W68" s="13">
        <f t="shared" si="21"/>
        <v>0</v>
      </c>
      <c r="X68" s="13">
        <f t="shared" si="21"/>
        <v>0</v>
      </c>
      <c r="Y68" s="13">
        <f t="shared" si="21"/>
        <v>0</v>
      </c>
      <c r="Z68" s="13">
        <f t="shared" si="21"/>
        <v>0</v>
      </c>
      <c r="AA68" s="13">
        <f t="shared" si="21"/>
        <v>0</v>
      </c>
      <c r="AB68" s="13">
        <f t="shared" si="21"/>
        <v>0</v>
      </c>
      <c r="AC68" s="13">
        <f t="shared" ref="AC68:BM68" si="22">$C59*(1+AC$7)*AC59+$C60*(1+AC$7)*AC60+$C61*(1+AC$7)*AC61+$C62*(1+AC$7)*AC62+$C63*(1+AC$7)*AC63+$C64*(1+AC$7)*AC64+$C65*(1+AC$7)*AC65+$C66*(1+AC$7)*AC66+$C67*(1+AC$7)*AC67</f>
        <v>0</v>
      </c>
      <c r="AD68" s="13">
        <f t="shared" si="22"/>
        <v>0</v>
      </c>
      <c r="AE68" s="13">
        <f t="shared" si="22"/>
        <v>0</v>
      </c>
      <c r="AF68" s="13">
        <f t="shared" si="22"/>
        <v>0</v>
      </c>
      <c r="AG68" s="13">
        <f t="shared" si="22"/>
        <v>0</v>
      </c>
      <c r="AH68" s="13">
        <f t="shared" si="22"/>
        <v>0</v>
      </c>
      <c r="AI68" s="13">
        <f t="shared" si="22"/>
        <v>0</v>
      </c>
      <c r="AJ68" s="13">
        <f t="shared" si="22"/>
        <v>0</v>
      </c>
      <c r="AK68" s="13">
        <f t="shared" si="22"/>
        <v>0</v>
      </c>
      <c r="AL68" s="13">
        <f t="shared" si="22"/>
        <v>0</v>
      </c>
      <c r="AM68" s="13">
        <f t="shared" si="22"/>
        <v>0</v>
      </c>
      <c r="AN68" s="13">
        <f t="shared" si="22"/>
        <v>0</v>
      </c>
      <c r="AO68" s="13">
        <f t="shared" si="22"/>
        <v>0</v>
      </c>
      <c r="AP68" s="13">
        <f t="shared" si="22"/>
        <v>0</v>
      </c>
      <c r="AQ68" s="13">
        <f t="shared" si="22"/>
        <v>0</v>
      </c>
      <c r="AR68" s="13">
        <f t="shared" si="22"/>
        <v>0</v>
      </c>
      <c r="AS68" s="13">
        <f t="shared" si="22"/>
        <v>0</v>
      </c>
      <c r="AT68" s="13">
        <f t="shared" si="22"/>
        <v>0</v>
      </c>
      <c r="AU68" s="13">
        <f t="shared" si="22"/>
        <v>0</v>
      </c>
      <c r="AV68" s="13">
        <f t="shared" si="22"/>
        <v>0</v>
      </c>
      <c r="AW68" s="13">
        <f t="shared" si="22"/>
        <v>0</v>
      </c>
      <c r="AX68" s="13">
        <f t="shared" si="22"/>
        <v>0</v>
      </c>
      <c r="AY68" s="13">
        <f t="shared" si="22"/>
        <v>0</v>
      </c>
      <c r="AZ68" s="13">
        <f t="shared" si="22"/>
        <v>0</v>
      </c>
      <c r="BA68" s="13">
        <f t="shared" si="22"/>
        <v>0</v>
      </c>
      <c r="BB68" s="13">
        <f t="shared" si="22"/>
        <v>0</v>
      </c>
      <c r="BC68" s="13">
        <f t="shared" si="22"/>
        <v>0</v>
      </c>
      <c r="BD68" s="13">
        <f t="shared" si="22"/>
        <v>0</v>
      </c>
      <c r="BE68" s="13">
        <f t="shared" si="22"/>
        <v>0</v>
      </c>
      <c r="BF68" s="13">
        <f t="shared" si="22"/>
        <v>0</v>
      </c>
      <c r="BG68" s="13">
        <f t="shared" si="22"/>
        <v>0</v>
      </c>
      <c r="BH68" s="13">
        <f t="shared" si="22"/>
        <v>0</v>
      </c>
      <c r="BI68" s="13">
        <f t="shared" si="22"/>
        <v>0</v>
      </c>
      <c r="BJ68" s="13">
        <f t="shared" si="22"/>
        <v>0</v>
      </c>
      <c r="BK68" s="13">
        <f t="shared" si="22"/>
        <v>0</v>
      </c>
      <c r="BL68" s="13">
        <f t="shared" si="22"/>
        <v>0</v>
      </c>
      <c r="BM68" s="80">
        <f t="shared" si="22"/>
        <v>0</v>
      </c>
    </row>
    <row r="69" spans="1:65" s="206" customFormat="1" x14ac:dyDescent="0.2">
      <c r="A69" s="308"/>
      <c r="B69" s="238" t="s">
        <v>193</v>
      </c>
      <c r="C69" s="185">
        <v>1.8</v>
      </c>
      <c r="D69" s="184">
        <f>SUM(F69:BM69)</f>
        <v>494899.1999999999</v>
      </c>
      <c r="E69" s="229"/>
      <c r="F69" s="13">
        <f>$C69*F68</f>
        <v>41241.599999999999</v>
      </c>
      <c r="G69" s="13">
        <f t="shared" ref="G69:K69" si="23">$C69*G68</f>
        <v>41241.599999999999</v>
      </c>
      <c r="H69" s="13">
        <f t="shared" si="23"/>
        <v>41241.599999999999</v>
      </c>
      <c r="I69" s="13">
        <f t="shared" si="23"/>
        <v>41241.599999999999</v>
      </c>
      <c r="J69" s="13">
        <f t="shared" si="23"/>
        <v>41241.599999999999</v>
      </c>
      <c r="K69" s="13">
        <f t="shared" si="23"/>
        <v>41241.599999999999</v>
      </c>
      <c r="L69" s="13">
        <f t="shared" ref="L69:Q69" si="24">$C69*L68</f>
        <v>41241.599999999999</v>
      </c>
      <c r="M69" s="13">
        <f t="shared" si="24"/>
        <v>41241.599999999999</v>
      </c>
      <c r="N69" s="13">
        <f t="shared" si="24"/>
        <v>41241.599999999999</v>
      </c>
      <c r="O69" s="13">
        <f t="shared" si="24"/>
        <v>41241.599999999999</v>
      </c>
      <c r="P69" s="13">
        <f t="shared" si="24"/>
        <v>41241.599999999999</v>
      </c>
      <c r="Q69" s="13">
        <f t="shared" si="24"/>
        <v>41241.599999999999</v>
      </c>
      <c r="R69" s="13">
        <f t="shared" ref="R69:W69" si="25">$C69*R68</f>
        <v>0</v>
      </c>
      <c r="S69" s="13">
        <f t="shared" si="25"/>
        <v>0</v>
      </c>
      <c r="T69" s="13">
        <f t="shared" si="25"/>
        <v>0</v>
      </c>
      <c r="U69" s="13">
        <f t="shared" si="25"/>
        <v>0</v>
      </c>
      <c r="V69" s="13">
        <f t="shared" si="25"/>
        <v>0</v>
      </c>
      <c r="W69" s="13">
        <f t="shared" si="25"/>
        <v>0</v>
      </c>
      <c r="X69" s="13">
        <f t="shared" ref="X69:AC69" si="26">$C69*X68</f>
        <v>0</v>
      </c>
      <c r="Y69" s="13">
        <f t="shared" si="26"/>
        <v>0</v>
      </c>
      <c r="Z69" s="13">
        <f t="shared" si="26"/>
        <v>0</v>
      </c>
      <c r="AA69" s="13">
        <f t="shared" si="26"/>
        <v>0</v>
      </c>
      <c r="AB69" s="13">
        <f t="shared" si="26"/>
        <v>0</v>
      </c>
      <c r="AC69" s="13">
        <f t="shared" si="26"/>
        <v>0</v>
      </c>
      <c r="AD69" s="13">
        <f t="shared" ref="AD69:AI69" si="27">$C69*AD68</f>
        <v>0</v>
      </c>
      <c r="AE69" s="13">
        <f t="shared" si="27"/>
        <v>0</v>
      </c>
      <c r="AF69" s="13">
        <f t="shared" si="27"/>
        <v>0</v>
      </c>
      <c r="AG69" s="13">
        <f t="shared" si="27"/>
        <v>0</v>
      </c>
      <c r="AH69" s="13">
        <f t="shared" si="27"/>
        <v>0</v>
      </c>
      <c r="AI69" s="13">
        <f t="shared" si="27"/>
        <v>0</v>
      </c>
      <c r="AJ69" s="13">
        <f t="shared" ref="AJ69:AO69" si="28">$C69*AJ68</f>
        <v>0</v>
      </c>
      <c r="AK69" s="13">
        <f t="shared" si="28"/>
        <v>0</v>
      </c>
      <c r="AL69" s="13">
        <f t="shared" si="28"/>
        <v>0</v>
      </c>
      <c r="AM69" s="13">
        <f t="shared" si="28"/>
        <v>0</v>
      </c>
      <c r="AN69" s="13">
        <f t="shared" si="28"/>
        <v>0</v>
      </c>
      <c r="AO69" s="13">
        <f t="shared" si="28"/>
        <v>0</v>
      </c>
      <c r="AP69" s="13">
        <f t="shared" ref="AP69:AU69" si="29">$C69*AP68</f>
        <v>0</v>
      </c>
      <c r="AQ69" s="13">
        <f t="shared" si="29"/>
        <v>0</v>
      </c>
      <c r="AR69" s="13">
        <f t="shared" si="29"/>
        <v>0</v>
      </c>
      <c r="AS69" s="13">
        <f t="shared" si="29"/>
        <v>0</v>
      </c>
      <c r="AT69" s="13">
        <f t="shared" si="29"/>
        <v>0</v>
      </c>
      <c r="AU69" s="13">
        <f t="shared" si="29"/>
        <v>0</v>
      </c>
      <c r="AV69" s="13">
        <f t="shared" ref="AV69:BA69" si="30">$C69*AV68</f>
        <v>0</v>
      </c>
      <c r="AW69" s="13">
        <f t="shared" si="30"/>
        <v>0</v>
      </c>
      <c r="AX69" s="13">
        <f t="shared" si="30"/>
        <v>0</v>
      </c>
      <c r="AY69" s="13">
        <f t="shared" si="30"/>
        <v>0</v>
      </c>
      <c r="AZ69" s="13">
        <f t="shared" si="30"/>
        <v>0</v>
      </c>
      <c r="BA69" s="13">
        <f t="shared" si="30"/>
        <v>0</v>
      </c>
      <c r="BB69" s="13">
        <f t="shared" ref="BB69:BG69" si="31">$C69*BB68</f>
        <v>0</v>
      </c>
      <c r="BC69" s="13">
        <f t="shared" si="31"/>
        <v>0</v>
      </c>
      <c r="BD69" s="13">
        <f t="shared" si="31"/>
        <v>0</v>
      </c>
      <c r="BE69" s="13">
        <f t="shared" si="31"/>
        <v>0</v>
      </c>
      <c r="BF69" s="13">
        <f t="shared" si="31"/>
        <v>0</v>
      </c>
      <c r="BG69" s="13">
        <f t="shared" si="31"/>
        <v>0</v>
      </c>
      <c r="BH69" s="13">
        <f t="shared" ref="BH69:BM69" si="32">$C69*BH68</f>
        <v>0</v>
      </c>
      <c r="BI69" s="13">
        <f t="shared" si="32"/>
        <v>0</v>
      </c>
      <c r="BJ69" s="13">
        <f t="shared" si="32"/>
        <v>0</v>
      </c>
      <c r="BK69" s="13">
        <f t="shared" si="32"/>
        <v>0</v>
      </c>
      <c r="BL69" s="13">
        <f t="shared" si="32"/>
        <v>0</v>
      </c>
      <c r="BM69" s="13">
        <f t="shared" si="32"/>
        <v>0</v>
      </c>
    </row>
    <row r="70" spans="1:65" s="206" customFormat="1" hidden="1" x14ac:dyDescent="0.2">
      <c r="A70" s="308"/>
      <c r="B70" s="182" t="s">
        <v>164</v>
      </c>
      <c r="C70" s="186">
        <v>0</v>
      </c>
      <c r="D70" s="184">
        <f>SUM(F70:BM70)</f>
        <v>0</v>
      </c>
      <c r="E70" s="229"/>
      <c r="F70" s="13">
        <f>$C70*F68</f>
        <v>0</v>
      </c>
      <c r="G70" s="13">
        <f t="shared" ref="G70:K70" si="33">$C70*G68</f>
        <v>0</v>
      </c>
      <c r="H70" s="13">
        <f t="shared" si="33"/>
        <v>0</v>
      </c>
      <c r="I70" s="13">
        <f t="shared" si="33"/>
        <v>0</v>
      </c>
      <c r="J70" s="13">
        <f t="shared" si="33"/>
        <v>0</v>
      </c>
      <c r="K70" s="13">
        <f t="shared" si="33"/>
        <v>0</v>
      </c>
      <c r="L70" s="13">
        <f t="shared" ref="L70:Q70" si="34">$C70*L68</f>
        <v>0</v>
      </c>
      <c r="M70" s="13">
        <f t="shared" si="34"/>
        <v>0</v>
      </c>
      <c r="N70" s="13">
        <f t="shared" si="34"/>
        <v>0</v>
      </c>
      <c r="O70" s="13">
        <f t="shared" si="34"/>
        <v>0</v>
      </c>
      <c r="P70" s="13">
        <f t="shared" si="34"/>
        <v>0</v>
      </c>
      <c r="Q70" s="13">
        <f t="shared" si="34"/>
        <v>0</v>
      </c>
      <c r="R70" s="13">
        <f t="shared" ref="R70:W70" si="35">$C70*R68</f>
        <v>0</v>
      </c>
      <c r="S70" s="13">
        <f t="shared" si="35"/>
        <v>0</v>
      </c>
      <c r="T70" s="13">
        <f t="shared" si="35"/>
        <v>0</v>
      </c>
      <c r="U70" s="13">
        <f t="shared" si="35"/>
        <v>0</v>
      </c>
      <c r="V70" s="13">
        <f t="shared" si="35"/>
        <v>0</v>
      </c>
      <c r="W70" s="13">
        <f t="shared" si="35"/>
        <v>0</v>
      </c>
      <c r="X70" s="13">
        <f t="shared" ref="X70:AC70" si="36">$C70*X68</f>
        <v>0</v>
      </c>
      <c r="Y70" s="13">
        <f t="shared" si="36"/>
        <v>0</v>
      </c>
      <c r="Z70" s="13">
        <f t="shared" si="36"/>
        <v>0</v>
      </c>
      <c r="AA70" s="13">
        <f t="shared" si="36"/>
        <v>0</v>
      </c>
      <c r="AB70" s="13">
        <f t="shared" si="36"/>
        <v>0</v>
      </c>
      <c r="AC70" s="13">
        <f t="shared" si="36"/>
        <v>0</v>
      </c>
      <c r="AD70" s="13">
        <f t="shared" ref="AD70:AI70" si="37">$C70*AD68</f>
        <v>0</v>
      </c>
      <c r="AE70" s="13">
        <f t="shared" si="37"/>
        <v>0</v>
      </c>
      <c r="AF70" s="13">
        <f t="shared" si="37"/>
        <v>0</v>
      </c>
      <c r="AG70" s="13">
        <f t="shared" si="37"/>
        <v>0</v>
      </c>
      <c r="AH70" s="13">
        <f t="shared" si="37"/>
        <v>0</v>
      </c>
      <c r="AI70" s="13">
        <f t="shared" si="37"/>
        <v>0</v>
      </c>
      <c r="AJ70" s="13">
        <f t="shared" ref="AJ70:AO70" si="38">$C70*AJ68</f>
        <v>0</v>
      </c>
      <c r="AK70" s="13">
        <f t="shared" si="38"/>
        <v>0</v>
      </c>
      <c r="AL70" s="13">
        <f t="shared" si="38"/>
        <v>0</v>
      </c>
      <c r="AM70" s="13">
        <f t="shared" si="38"/>
        <v>0</v>
      </c>
      <c r="AN70" s="13">
        <f t="shared" si="38"/>
        <v>0</v>
      </c>
      <c r="AO70" s="13">
        <f t="shared" si="38"/>
        <v>0</v>
      </c>
      <c r="AP70" s="13">
        <f t="shared" ref="AP70:AU70" si="39">$C70*AP68</f>
        <v>0</v>
      </c>
      <c r="AQ70" s="13">
        <f t="shared" si="39"/>
        <v>0</v>
      </c>
      <c r="AR70" s="13">
        <f t="shared" si="39"/>
        <v>0</v>
      </c>
      <c r="AS70" s="13">
        <f t="shared" si="39"/>
        <v>0</v>
      </c>
      <c r="AT70" s="13">
        <f t="shared" si="39"/>
        <v>0</v>
      </c>
      <c r="AU70" s="13">
        <f t="shared" si="39"/>
        <v>0</v>
      </c>
      <c r="AV70" s="13">
        <f t="shared" ref="AV70:BA70" si="40">$C70*AV68</f>
        <v>0</v>
      </c>
      <c r="AW70" s="13">
        <f t="shared" si="40"/>
        <v>0</v>
      </c>
      <c r="AX70" s="13">
        <f t="shared" si="40"/>
        <v>0</v>
      </c>
      <c r="AY70" s="13">
        <f t="shared" si="40"/>
        <v>0</v>
      </c>
      <c r="AZ70" s="13">
        <f t="shared" si="40"/>
        <v>0</v>
      </c>
      <c r="BA70" s="13">
        <f t="shared" si="40"/>
        <v>0</v>
      </c>
      <c r="BB70" s="13">
        <f t="shared" ref="BB70:BG70" si="41">$C70*BB68</f>
        <v>0</v>
      </c>
      <c r="BC70" s="13">
        <f t="shared" si="41"/>
        <v>0</v>
      </c>
      <c r="BD70" s="13">
        <f t="shared" si="41"/>
        <v>0</v>
      </c>
      <c r="BE70" s="13">
        <f t="shared" si="41"/>
        <v>0</v>
      </c>
      <c r="BF70" s="13">
        <f t="shared" si="41"/>
        <v>0</v>
      </c>
      <c r="BG70" s="13">
        <f t="shared" si="41"/>
        <v>0</v>
      </c>
      <c r="BH70" s="13">
        <f t="shared" ref="BH70:BM70" si="42">$C70*BH68</f>
        <v>0</v>
      </c>
      <c r="BI70" s="13">
        <f t="shared" si="42"/>
        <v>0</v>
      </c>
      <c r="BJ70" s="13">
        <f t="shared" si="42"/>
        <v>0</v>
      </c>
      <c r="BK70" s="13">
        <f t="shared" si="42"/>
        <v>0</v>
      </c>
      <c r="BL70" s="13">
        <f t="shared" si="42"/>
        <v>0</v>
      </c>
      <c r="BM70" s="13">
        <f t="shared" si="42"/>
        <v>0</v>
      </c>
    </row>
    <row r="71" spans="1:65" s="206" customFormat="1" ht="13.5" thickBot="1" x14ac:dyDescent="0.25">
      <c r="A71" s="308"/>
      <c r="B71" s="181" t="s">
        <v>143</v>
      </c>
      <c r="C71" s="183"/>
      <c r="D71" s="184">
        <f>SUM(D68:D70)</f>
        <v>769843.19999999995</v>
      </c>
      <c r="E71" s="229"/>
      <c r="F71" s="184">
        <f>SUM(F68:F70)</f>
        <v>64153.599999999999</v>
      </c>
      <c r="G71" s="184">
        <f t="shared" ref="G71:K71" si="43">SUM(G68:G70)</f>
        <v>64153.599999999999</v>
      </c>
      <c r="H71" s="184">
        <f t="shared" si="43"/>
        <v>64153.599999999999</v>
      </c>
      <c r="I71" s="184">
        <f t="shared" si="43"/>
        <v>64153.599999999999</v>
      </c>
      <c r="J71" s="184">
        <f t="shared" si="43"/>
        <v>64153.599999999999</v>
      </c>
      <c r="K71" s="184">
        <f t="shared" si="43"/>
        <v>64153.599999999999</v>
      </c>
      <c r="L71" s="184">
        <f t="shared" ref="L71:Q71" si="44">SUM(L68:L70)</f>
        <v>64153.599999999999</v>
      </c>
      <c r="M71" s="184">
        <f t="shared" si="44"/>
        <v>64153.599999999999</v>
      </c>
      <c r="N71" s="184">
        <f t="shared" si="44"/>
        <v>64153.599999999999</v>
      </c>
      <c r="O71" s="184">
        <f t="shared" si="44"/>
        <v>64153.599999999999</v>
      </c>
      <c r="P71" s="184">
        <f t="shared" si="44"/>
        <v>64153.599999999999</v>
      </c>
      <c r="Q71" s="184">
        <f t="shared" si="44"/>
        <v>64153.599999999999</v>
      </c>
      <c r="R71" s="184">
        <f t="shared" ref="R71:W71" si="45">SUM(R68:R70)</f>
        <v>0</v>
      </c>
      <c r="S71" s="184">
        <f t="shared" si="45"/>
        <v>0</v>
      </c>
      <c r="T71" s="184">
        <f t="shared" si="45"/>
        <v>0</v>
      </c>
      <c r="U71" s="184">
        <f t="shared" si="45"/>
        <v>0</v>
      </c>
      <c r="V71" s="184">
        <f t="shared" si="45"/>
        <v>0</v>
      </c>
      <c r="W71" s="184">
        <f t="shared" si="45"/>
        <v>0</v>
      </c>
      <c r="X71" s="184">
        <f t="shared" ref="X71:AC71" si="46">SUM(X68:X70)</f>
        <v>0</v>
      </c>
      <c r="Y71" s="184">
        <f t="shared" si="46"/>
        <v>0</v>
      </c>
      <c r="Z71" s="184">
        <f t="shared" si="46"/>
        <v>0</v>
      </c>
      <c r="AA71" s="184">
        <f t="shared" si="46"/>
        <v>0</v>
      </c>
      <c r="AB71" s="184">
        <f t="shared" si="46"/>
        <v>0</v>
      </c>
      <c r="AC71" s="184">
        <f t="shared" si="46"/>
        <v>0</v>
      </c>
      <c r="AD71" s="184">
        <f t="shared" ref="AD71:AI71" si="47">SUM(AD68:AD70)</f>
        <v>0</v>
      </c>
      <c r="AE71" s="184">
        <f t="shared" si="47"/>
        <v>0</v>
      </c>
      <c r="AF71" s="184">
        <f t="shared" si="47"/>
        <v>0</v>
      </c>
      <c r="AG71" s="184">
        <f t="shared" si="47"/>
        <v>0</v>
      </c>
      <c r="AH71" s="184">
        <f t="shared" si="47"/>
        <v>0</v>
      </c>
      <c r="AI71" s="184">
        <f t="shared" si="47"/>
        <v>0</v>
      </c>
      <c r="AJ71" s="184">
        <f t="shared" ref="AJ71:AO71" si="48">SUM(AJ68:AJ70)</f>
        <v>0</v>
      </c>
      <c r="AK71" s="184">
        <f t="shared" si="48"/>
        <v>0</v>
      </c>
      <c r="AL71" s="184">
        <f t="shared" si="48"/>
        <v>0</v>
      </c>
      <c r="AM71" s="184">
        <f t="shared" si="48"/>
        <v>0</v>
      </c>
      <c r="AN71" s="184">
        <f t="shared" si="48"/>
        <v>0</v>
      </c>
      <c r="AO71" s="184">
        <f t="shared" si="48"/>
        <v>0</v>
      </c>
      <c r="AP71" s="184">
        <f t="shared" ref="AP71:AU71" si="49">SUM(AP68:AP70)</f>
        <v>0</v>
      </c>
      <c r="AQ71" s="184">
        <f t="shared" si="49"/>
        <v>0</v>
      </c>
      <c r="AR71" s="184">
        <f t="shared" si="49"/>
        <v>0</v>
      </c>
      <c r="AS71" s="184">
        <f t="shared" si="49"/>
        <v>0</v>
      </c>
      <c r="AT71" s="184">
        <f t="shared" si="49"/>
        <v>0</v>
      </c>
      <c r="AU71" s="184">
        <f t="shared" si="49"/>
        <v>0</v>
      </c>
      <c r="AV71" s="184">
        <f t="shared" ref="AV71:BA71" si="50">SUM(AV68:AV70)</f>
        <v>0</v>
      </c>
      <c r="AW71" s="184">
        <f t="shared" si="50"/>
        <v>0</v>
      </c>
      <c r="AX71" s="184">
        <f t="shared" si="50"/>
        <v>0</v>
      </c>
      <c r="AY71" s="184">
        <f t="shared" si="50"/>
        <v>0</v>
      </c>
      <c r="AZ71" s="184">
        <f t="shared" si="50"/>
        <v>0</v>
      </c>
      <c r="BA71" s="184">
        <f t="shared" si="50"/>
        <v>0</v>
      </c>
      <c r="BB71" s="184">
        <f t="shared" ref="BB71:BG71" si="51">SUM(BB68:BB70)</f>
        <v>0</v>
      </c>
      <c r="BC71" s="184">
        <f t="shared" si="51"/>
        <v>0</v>
      </c>
      <c r="BD71" s="184">
        <f t="shared" si="51"/>
        <v>0</v>
      </c>
      <c r="BE71" s="184">
        <f t="shared" si="51"/>
        <v>0</v>
      </c>
      <c r="BF71" s="184">
        <f t="shared" si="51"/>
        <v>0</v>
      </c>
      <c r="BG71" s="184">
        <f t="shared" si="51"/>
        <v>0</v>
      </c>
      <c r="BH71" s="184">
        <f t="shared" ref="BH71:BM71" si="52">SUM(BH68:BH70)</f>
        <v>0</v>
      </c>
      <c r="BI71" s="184">
        <f t="shared" si="52"/>
        <v>0</v>
      </c>
      <c r="BJ71" s="184">
        <f t="shared" si="52"/>
        <v>0</v>
      </c>
      <c r="BK71" s="184">
        <f t="shared" si="52"/>
        <v>0</v>
      </c>
      <c r="BL71" s="184">
        <f t="shared" si="52"/>
        <v>0</v>
      </c>
      <c r="BM71" s="184">
        <f t="shared" si="52"/>
        <v>0</v>
      </c>
    </row>
    <row r="72" spans="1:65" s="206" customFormat="1" ht="13.5" thickBot="1" x14ac:dyDescent="0.25">
      <c r="A72" s="216"/>
      <c r="B72" s="217"/>
      <c r="C72" s="232"/>
      <c r="D72" s="218"/>
      <c r="E72" s="231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</row>
    <row r="73" spans="1:65" s="206" customFormat="1" x14ac:dyDescent="0.2">
      <c r="A73" s="316" t="s">
        <v>207</v>
      </c>
      <c r="B73" s="17" t="s">
        <v>142</v>
      </c>
      <c r="C73" s="17"/>
      <c r="D73" s="184">
        <f>D53+D68</f>
        <v>487596.32</v>
      </c>
      <c r="E73" s="229"/>
      <c r="F73" s="13">
        <f>F53+F68</f>
        <v>40096</v>
      </c>
      <c r="G73" s="13">
        <f t="shared" ref="G73:BM76" si="53">G53+G68</f>
        <v>40096</v>
      </c>
      <c r="H73" s="13">
        <f t="shared" si="53"/>
        <v>40096</v>
      </c>
      <c r="I73" s="13">
        <f t="shared" si="53"/>
        <v>40096</v>
      </c>
      <c r="J73" s="13">
        <f t="shared" si="53"/>
        <v>40096</v>
      </c>
      <c r="K73" s="13">
        <f t="shared" si="53"/>
        <v>40096</v>
      </c>
      <c r="L73" s="13">
        <f t="shared" si="53"/>
        <v>40096</v>
      </c>
      <c r="M73" s="13">
        <f t="shared" si="53"/>
        <v>40096</v>
      </c>
      <c r="N73" s="13">
        <f t="shared" si="53"/>
        <v>40096</v>
      </c>
      <c r="O73" s="13">
        <f t="shared" si="53"/>
        <v>40096</v>
      </c>
      <c r="P73" s="13">
        <f t="shared" si="53"/>
        <v>40096</v>
      </c>
      <c r="Q73" s="13">
        <f t="shared" si="53"/>
        <v>40096</v>
      </c>
      <c r="R73" s="13">
        <f t="shared" si="53"/>
        <v>0</v>
      </c>
      <c r="S73" s="13">
        <f t="shared" si="53"/>
        <v>1617.6150000000002</v>
      </c>
      <c r="T73" s="13">
        <f t="shared" si="53"/>
        <v>0</v>
      </c>
      <c r="U73" s="13">
        <f t="shared" si="53"/>
        <v>1558.39</v>
      </c>
      <c r="V73" s="13">
        <f t="shared" si="53"/>
        <v>0</v>
      </c>
      <c r="W73" s="13">
        <f t="shared" si="53"/>
        <v>0</v>
      </c>
      <c r="X73" s="13">
        <f t="shared" si="53"/>
        <v>0</v>
      </c>
      <c r="Y73" s="13">
        <f t="shared" si="53"/>
        <v>0</v>
      </c>
      <c r="Z73" s="13">
        <f t="shared" si="53"/>
        <v>0</v>
      </c>
      <c r="AA73" s="13">
        <f t="shared" si="53"/>
        <v>0</v>
      </c>
      <c r="AB73" s="13">
        <f t="shared" si="53"/>
        <v>0</v>
      </c>
      <c r="AC73" s="13">
        <f t="shared" si="53"/>
        <v>0</v>
      </c>
      <c r="AD73" s="13">
        <f t="shared" si="53"/>
        <v>0</v>
      </c>
      <c r="AE73" s="13">
        <f t="shared" si="53"/>
        <v>3268.3150000000001</v>
      </c>
      <c r="AF73" s="13">
        <f t="shared" si="53"/>
        <v>0</v>
      </c>
      <c r="AG73" s="13">
        <f t="shared" si="53"/>
        <v>0</v>
      </c>
      <c r="AH73" s="13">
        <f t="shared" si="53"/>
        <v>0</v>
      </c>
      <c r="AI73" s="13">
        <f t="shared" si="53"/>
        <v>0</v>
      </c>
      <c r="AJ73" s="13">
        <f t="shared" si="53"/>
        <v>0</v>
      </c>
      <c r="AK73" s="13">
        <f t="shared" si="53"/>
        <v>0</v>
      </c>
      <c r="AL73" s="13">
        <f t="shared" si="53"/>
        <v>0</v>
      </c>
      <c r="AM73" s="13">
        <f t="shared" si="53"/>
        <v>0</v>
      </c>
      <c r="AN73" s="13">
        <f t="shared" si="53"/>
        <v>0</v>
      </c>
      <c r="AO73" s="13">
        <f t="shared" si="53"/>
        <v>0</v>
      </c>
      <c r="AP73" s="13">
        <f t="shared" si="53"/>
        <v>0</v>
      </c>
      <c r="AQ73" s="13">
        <f t="shared" si="53"/>
        <v>0</v>
      </c>
      <c r="AR73" s="13">
        <f t="shared" si="53"/>
        <v>0</v>
      </c>
      <c r="AS73" s="13">
        <f t="shared" si="53"/>
        <v>0</v>
      </c>
      <c r="AT73" s="13">
        <f t="shared" si="53"/>
        <v>0</v>
      </c>
      <c r="AU73" s="13">
        <f t="shared" si="53"/>
        <v>0</v>
      </c>
      <c r="AV73" s="13">
        <f t="shared" si="53"/>
        <v>0</v>
      </c>
      <c r="AW73" s="13">
        <f t="shared" si="53"/>
        <v>0</v>
      </c>
      <c r="AX73" s="13">
        <f t="shared" si="53"/>
        <v>0</v>
      </c>
      <c r="AY73" s="13">
        <f t="shared" si="53"/>
        <v>0</v>
      </c>
      <c r="AZ73" s="13">
        <f t="shared" si="53"/>
        <v>0</v>
      </c>
      <c r="BA73" s="13">
        <f t="shared" si="53"/>
        <v>0</v>
      </c>
      <c r="BB73" s="13">
        <f t="shared" si="53"/>
        <v>0</v>
      </c>
      <c r="BC73" s="13">
        <f t="shared" si="53"/>
        <v>0</v>
      </c>
      <c r="BD73" s="13">
        <f t="shared" si="53"/>
        <v>0</v>
      </c>
      <c r="BE73" s="13">
        <f t="shared" si="53"/>
        <v>0</v>
      </c>
      <c r="BF73" s="13">
        <f t="shared" si="53"/>
        <v>0</v>
      </c>
      <c r="BG73" s="13">
        <f t="shared" si="53"/>
        <v>0</v>
      </c>
      <c r="BH73" s="13">
        <f t="shared" si="53"/>
        <v>0</v>
      </c>
      <c r="BI73" s="13">
        <f t="shared" si="53"/>
        <v>0</v>
      </c>
      <c r="BJ73" s="13">
        <f t="shared" si="53"/>
        <v>0</v>
      </c>
      <c r="BK73" s="13">
        <f t="shared" si="53"/>
        <v>0</v>
      </c>
      <c r="BL73" s="13">
        <f t="shared" si="53"/>
        <v>0</v>
      </c>
      <c r="BM73" s="13">
        <f t="shared" si="53"/>
        <v>0</v>
      </c>
    </row>
    <row r="74" spans="1:65" s="206" customFormat="1" x14ac:dyDescent="0.2">
      <c r="A74" s="316"/>
      <c r="B74" s="238" t="s">
        <v>193</v>
      </c>
      <c r="C74" s="185">
        <v>1.8</v>
      </c>
      <c r="D74" s="184">
        <f t="shared" ref="D74:D76" si="54">D54+D69</f>
        <v>877673.37599999993</v>
      </c>
      <c r="E74" s="229"/>
      <c r="F74" s="13">
        <f t="shared" ref="F74:U76" si="55">F54+F69</f>
        <v>72172.800000000003</v>
      </c>
      <c r="G74" s="13">
        <f t="shared" si="55"/>
        <v>72172.800000000003</v>
      </c>
      <c r="H74" s="13">
        <f t="shared" si="55"/>
        <v>72172.800000000003</v>
      </c>
      <c r="I74" s="13">
        <f t="shared" si="55"/>
        <v>72172.800000000003</v>
      </c>
      <c r="J74" s="13">
        <f t="shared" si="55"/>
        <v>72172.800000000003</v>
      </c>
      <c r="K74" s="13">
        <f t="shared" si="55"/>
        <v>72172.800000000003</v>
      </c>
      <c r="L74" s="13">
        <f t="shared" si="55"/>
        <v>72172.800000000003</v>
      </c>
      <c r="M74" s="13">
        <f t="shared" si="55"/>
        <v>72172.800000000003</v>
      </c>
      <c r="N74" s="13">
        <f t="shared" si="55"/>
        <v>72172.800000000003</v>
      </c>
      <c r="O74" s="13">
        <f t="shared" si="55"/>
        <v>72172.800000000003</v>
      </c>
      <c r="P74" s="13">
        <f t="shared" si="55"/>
        <v>72172.800000000003</v>
      </c>
      <c r="Q74" s="13">
        <f t="shared" si="55"/>
        <v>72172.800000000003</v>
      </c>
      <c r="R74" s="13">
        <f t="shared" si="55"/>
        <v>0</v>
      </c>
      <c r="S74" s="13">
        <f t="shared" si="55"/>
        <v>2911.7070000000003</v>
      </c>
      <c r="T74" s="13">
        <f t="shared" si="55"/>
        <v>0</v>
      </c>
      <c r="U74" s="13">
        <f t="shared" si="55"/>
        <v>2805.1020000000003</v>
      </c>
      <c r="V74" s="13">
        <f t="shared" si="53"/>
        <v>0</v>
      </c>
      <c r="W74" s="13">
        <f t="shared" si="53"/>
        <v>0</v>
      </c>
      <c r="X74" s="13">
        <f t="shared" si="53"/>
        <v>0</v>
      </c>
      <c r="Y74" s="13">
        <f t="shared" si="53"/>
        <v>0</v>
      </c>
      <c r="Z74" s="13">
        <f t="shared" si="53"/>
        <v>0</v>
      </c>
      <c r="AA74" s="13">
        <f t="shared" si="53"/>
        <v>0</v>
      </c>
      <c r="AB74" s="13">
        <f t="shared" si="53"/>
        <v>0</v>
      </c>
      <c r="AC74" s="13">
        <f t="shared" si="53"/>
        <v>0</v>
      </c>
      <c r="AD74" s="13">
        <f t="shared" si="53"/>
        <v>0</v>
      </c>
      <c r="AE74" s="13">
        <f t="shared" si="53"/>
        <v>5882.9670000000006</v>
      </c>
      <c r="AF74" s="13">
        <f t="shared" si="53"/>
        <v>0</v>
      </c>
      <c r="AG74" s="13">
        <f t="shared" si="53"/>
        <v>0</v>
      </c>
      <c r="AH74" s="13">
        <f t="shared" si="53"/>
        <v>0</v>
      </c>
      <c r="AI74" s="13">
        <f t="shared" si="53"/>
        <v>0</v>
      </c>
      <c r="AJ74" s="13">
        <f t="shared" si="53"/>
        <v>0</v>
      </c>
      <c r="AK74" s="13">
        <f t="shared" si="53"/>
        <v>0</v>
      </c>
      <c r="AL74" s="13">
        <f t="shared" si="53"/>
        <v>0</v>
      </c>
      <c r="AM74" s="13">
        <f t="shared" si="53"/>
        <v>0</v>
      </c>
      <c r="AN74" s="13">
        <f t="shared" si="53"/>
        <v>0</v>
      </c>
      <c r="AO74" s="13">
        <f t="shared" si="53"/>
        <v>0</v>
      </c>
      <c r="AP74" s="13">
        <f t="shared" si="53"/>
        <v>0</v>
      </c>
      <c r="AQ74" s="13">
        <f t="shared" si="53"/>
        <v>0</v>
      </c>
      <c r="AR74" s="13">
        <f t="shared" si="53"/>
        <v>0</v>
      </c>
      <c r="AS74" s="13">
        <f t="shared" si="53"/>
        <v>0</v>
      </c>
      <c r="AT74" s="13">
        <f t="shared" si="53"/>
        <v>0</v>
      </c>
      <c r="AU74" s="13">
        <f t="shared" si="53"/>
        <v>0</v>
      </c>
      <c r="AV74" s="13">
        <f t="shared" si="53"/>
        <v>0</v>
      </c>
      <c r="AW74" s="13">
        <f t="shared" si="53"/>
        <v>0</v>
      </c>
      <c r="AX74" s="13">
        <f t="shared" si="53"/>
        <v>0</v>
      </c>
      <c r="AY74" s="13">
        <f t="shared" si="53"/>
        <v>0</v>
      </c>
      <c r="AZ74" s="13">
        <f t="shared" si="53"/>
        <v>0</v>
      </c>
      <c r="BA74" s="13">
        <f t="shared" si="53"/>
        <v>0</v>
      </c>
      <c r="BB74" s="13">
        <f t="shared" si="53"/>
        <v>0</v>
      </c>
      <c r="BC74" s="13">
        <f t="shared" si="53"/>
        <v>0</v>
      </c>
      <c r="BD74" s="13">
        <f t="shared" si="53"/>
        <v>0</v>
      </c>
      <c r="BE74" s="13">
        <f t="shared" si="53"/>
        <v>0</v>
      </c>
      <c r="BF74" s="13">
        <f t="shared" si="53"/>
        <v>0</v>
      </c>
      <c r="BG74" s="13">
        <f t="shared" si="53"/>
        <v>0</v>
      </c>
      <c r="BH74" s="13">
        <f t="shared" si="53"/>
        <v>0</v>
      </c>
      <c r="BI74" s="13">
        <f t="shared" si="53"/>
        <v>0</v>
      </c>
      <c r="BJ74" s="13">
        <f t="shared" si="53"/>
        <v>0</v>
      </c>
      <c r="BK74" s="13">
        <f t="shared" si="53"/>
        <v>0</v>
      </c>
      <c r="BL74" s="13">
        <f t="shared" si="53"/>
        <v>0</v>
      </c>
      <c r="BM74" s="13">
        <f t="shared" si="53"/>
        <v>0</v>
      </c>
    </row>
    <row r="75" spans="1:65" s="206" customFormat="1" hidden="1" x14ac:dyDescent="0.2">
      <c r="A75" s="316"/>
      <c r="B75" s="182" t="s">
        <v>164</v>
      </c>
      <c r="C75" s="186">
        <v>0</v>
      </c>
      <c r="D75" s="184">
        <f t="shared" si="54"/>
        <v>0</v>
      </c>
      <c r="E75" s="229"/>
      <c r="F75" s="13">
        <f t="shared" si="55"/>
        <v>0</v>
      </c>
      <c r="G75" s="13">
        <f t="shared" si="53"/>
        <v>0</v>
      </c>
      <c r="H75" s="13">
        <f t="shared" si="53"/>
        <v>0</v>
      </c>
      <c r="I75" s="13">
        <f t="shared" si="53"/>
        <v>0</v>
      </c>
      <c r="J75" s="13">
        <f t="shared" si="53"/>
        <v>0</v>
      </c>
      <c r="K75" s="13">
        <f t="shared" si="53"/>
        <v>0</v>
      </c>
      <c r="L75" s="13">
        <f t="shared" si="53"/>
        <v>0</v>
      </c>
      <c r="M75" s="13">
        <f t="shared" si="53"/>
        <v>0</v>
      </c>
      <c r="N75" s="13">
        <f t="shared" si="53"/>
        <v>0</v>
      </c>
      <c r="O75" s="13">
        <f t="shared" si="53"/>
        <v>0</v>
      </c>
      <c r="P75" s="13">
        <f t="shared" si="53"/>
        <v>0</v>
      </c>
      <c r="Q75" s="13">
        <f t="shared" si="53"/>
        <v>0</v>
      </c>
      <c r="R75" s="13">
        <f t="shared" si="53"/>
        <v>0</v>
      </c>
      <c r="S75" s="13">
        <f t="shared" si="53"/>
        <v>0</v>
      </c>
      <c r="T75" s="13">
        <f t="shared" si="53"/>
        <v>0</v>
      </c>
      <c r="U75" s="13">
        <f t="shared" si="53"/>
        <v>0</v>
      </c>
      <c r="V75" s="13">
        <f t="shared" si="53"/>
        <v>0</v>
      </c>
      <c r="W75" s="13">
        <f t="shared" si="53"/>
        <v>0</v>
      </c>
      <c r="X75" s="13">
        <f t="shared" si="53"/>
        <v>0</v>
      </c>
      <c r="Y75" s="13">
        <f t="shared" si="53"/>
        <v>0</v>
      </c>
      <c r="Z75" s="13">
        <f t="shared" si="53"/>
        <v>0</v>
      </c>
      <c r="AA75" s="13">
        <f t="shared" si="53"/>
        <v>0</v>
      </c>
      <c r="AB75" s="13">
        <f t="shared" si="53"/>
        <v>0</v>
      </c>
      <c r="AC75" s="13">
        <f t="shared" si="53"/>
        <v>0</v>
      </c>
      <c r="AD75" s="13">
        <f t="shared" si="53"/>
        <v>0</v>
      </c>
      <c r="AE75" s="13">
        <f t="shared" si="53"/>
        <v>0</v>
      </c>
      <c r="AF75" s="13">
        <f t="shared" si="53"/>
        <v>0</v>
      </c>
      <c r="AG75" s="13">
        <f t="shared" si="53"/>
        <v>0</v>
      </c>
      <c r="AH75" s="13">
        <f t="shared" si="53"/>
        <v>0</v>
      </c>
      <c r="AI75" s="13">
        <f t="shared" si="53"/>
        <v>0</v>
      </c>
      <c r="AJ75" s="13">
        <f t="shared" si="53"/>
        <v>0</v>
      </c>
      <c r="AK75" s="13">
        <f t="shared" si="53"/>
        <v>0</v>
      </c>
      <c r="AL75" s="13">
        <f t="shared" si="53"/>
        <v>0</v>
      </c>
      <c r="AM75" s="13">
        <f t="shared" si="53"/>
        <v>0</v>
      </c>
      <c r="AN75" s="13">
        <f t="shared" si="53"/>
        <v>0</v>
      </c>
      <c r="AO75" s="13">
        <f t="shared" si="53"/>
        <v>0</v>
      </c>
      <c r="AP75" s="13">
        <f t="shared" si="53"/>
        <v>0</v>
      </c>
      <c r="AQ75" s="13">
        <f t="shared" si="53"/>
        <v>0</v>
      </c>
      <c r="AR75" s="13">
        <f t="shared" si="53"/>
        <v>0</v>
      </c>
      <c r="AS75" s="13">
        <f t="shared" si="53"/>
        <v>0</v>
      </c>
      <c r="AT75" s="13">
        <f t="shared" si="53"/>
        <v>0</v>
      </c>
      <c r="AU75" s="13">
        <f t="shared" si="53"/>
        <v>0</v>
      </c>
      <c r="AV75" s="13">
        <f t="shared" si="53"/>
        <v>0</v>
      </c>
      <c r="AW75" s="13">
        <f t="shared" si="53"/>
        <v>0</v>
      </c>
      <c r="AX75" s="13">
        <f t="shared" si="53"/>
        <v>0</v>
      </c>
      <c r="AY75" s="13">
        <f t="shared" si="53"/>
        <v>0</v>
      </c>
      <c r="AZ75" s="13">
        <f t="shared" si="53"/>
        <v>0</v>
      </c>
      <c r="BA75" s="13">
        <f t="shared" si="53"/>
        <v>0</v>
      </c>
      <c r="BB75" s="13">
        <f t="shared" si="53"/>
        <v>0</v>
      </c>
      <c r="BC75" s="13">
        <f t="shared" si="53"/>
        <v>0</v>
      </c>
      <c r="BD75" s="13">
        <f t="shared" si="53"/>
        <v>0</v>
      </c>
      <c r="BE75" s="13">
        <f t="shared" si="53"/>
        <v>0</v>
      </c>
      <c r="BF75" s="13">
        <f t="shared" si="53"/>
        <v>0</v>
      </c>
      <c r="BG75" s="13">
        <f t="shared" si="53"/>
        <v>0</v>
      </c>
      <c r="BH75" s="13">
        <f t="shared" si="53"/>
        <v>0</v>
      </c>
      <c r="BI75" s="13">
        <f t="shared" si="53"/>
        <v>0</v>
      </c>
      <c r="BJ75" s="13">
        <f t="shared" si="53"/>
        <v>0</v>
      </c>
      <c r="BK75" s="13">
        <f t="shared" si="53"/>
        <v>0</v>
      </c>
      <c r="BL75" s="13">
        <f t="shared" si="53"/>
        <v>0</v>
      </c>
      <c r="BM75" s="13">
        <f t="shared" si="53"/>
        <v>0</v>
      </c>
    </row>
    <row r="76" spans="1:65" s="206" customFormat="1" ht="13.5" thickBot="1" x14ac:dyDescent="0.25">
      <c r="A76" s="316"/>
      <c r="B76" s="181" t="s">
        <v>143</v>
      </c>
      <c r="C76" s="183"/>
      <c r="D76" s="184">
        <f t="shared" si="54"/>
        <v>1365269.696</v>
      </c>
      <c r="E76" s="229"/>
      <c r="F76" s="13">
        <f t="shared" si="55"/>
        <v>112268.79999999999</v>
      </c>
      <c r="G76" s="13">
        <f t="shared" si="53"/>
        <v>112268.79999999999</v>
      </c>
      <c r="H76" s="13">
        <f t="shared" si="53"/>
        <v>112268.79999999999</v>
      </c>
      <c r="I76" s="13">
        <f t="shared" si="53"/>
        <v>112268.79999999999</v>
      </c>
      <c r="J76" s="13">
        <f t="shared" si="53"/>
        <v>112268.79999999999</v>
      </c>
      <c r="K76" s="13">
        <f t="shared" si="53"/>
        <v>112268.79999999999</v>
      </c>
      <c r="L76" s="13">
        <f t="shared" si="53"/>
        <v>112268.79999999999</v>
      </c>
      <c r="M76" s="13">
        <f t="shared" si="53"/>
        <v>112268.79999999999</v>
      </c>
      <c r="N76" s="13">
        <f t="shared" si="53"/>
        <v>112268.79999999999</v>
      </c>
      <c r="O76" s="13">
        <f t="shared" si="53"/>
        <v>112268.79999999999</v>
      </c>
      <c r="P76" s="13">
        <f t="shared" si="53"/>
        <v>112268.79999999999</v>
      </c>
      <c r="Q76" s="13">
        <f t="shared" si="53"/>
        <v>112268.79999999999</v>
      </c>
      <c r="R76" s="13">
        <f t="shared" si="53"/>
        <v>0</v>
      </c>
      <c r="S76" s="13">
        <f t="shared" si="53"/>
        <v>4529.3220000000001</v>
      </c>
      <c r="T76" s="13">
        <f t="shared" si="53"/>
        <v>0</v>
      </c>
      <c r="U76" s="13">
        <f t="shared" si="53"/>
        <v>4363.4920000000002</v>
      </c>
      <c r="V76" s="13">
        <f t="shared" si="53"/>
        <v>0</v>
      </c>
      <c r="W76" s="13">
        <f t="shared" si="53"/>
        <v>0</v>
      </c>
      <c r="X76" s="13">
        <f t="shared" si="53"/>
        <v>0</v>
      </c>
      <c r="Y76" s="13">
        <f t="shared" si="53"/>
        <v>0</v>
      </c>
      <c r="Z76" s="13">
        <f t="shared" si="53"/>
        <v>0</v>
      </c>
      <c r="AA76" s="13">
        <f t="shared" si="53"/>
        <v>0</v>
      </c>
      <c r="AB76" s="13">
        <f t="shared" si="53"/>
        <v>0</v>
      </c>
      <c r="AC76" s="13">
        <f t="shared" si="53"/>
        <v>0</v>
      </c>
      <c r="AD76" s="13">
        <f t="shared" si="53"/>
        <v>0</v>
      </c>
      <c r="AE76" s="13">
        <f t="shared" si="53"/>
        <v>9151.2820000000011</v>
      </c>
      <c r="AF76" s="13">
        <f t="shared" si="53"/>
        <v>0</v>
      </c>
      <c r="AG76" s="13">
        <f t="shared" si="53"/>
        <v>0</v>
      </c>
      <c r="AH76" s="13">
        <f t="shared" si="53"/>
        <v>0</v>
      </c>
      <c r="AI76" s="13">
        <f t="shared" si="53"/>
        <v>0</v>
      </c>
      <c r="AJ76" s="13">
        <f t="shared" si="53"/>
        <v>0</v>
      </c>
      <c r="AK76" s="13">
        <f t="shared" si="53"/>
        <v>0</v>
      </c>
      <c r="AL76" s="13">
        <f t="shared" si="53"/>
        <v>0</v>
      </c>
      <c r="AM76" s="13">
        <f t="shared" si="53"/>
        <v>0</v>
      </c>
      <c r="AN76" s="13">
        <f t="shared" si="53"/>
        <v>0</v>
      </c>
      <c r="AO76" s="13">
        <f t="shared" si="53"/>
        <v>0</v>
      </c>
      <c r="AP76" s="13">
        <f t="shared" si="53"/>
        <v>0</v>
      </c>
      <c r="AQ76" s="13">
        <f t="shared" si="53"/>
        <v>0</v>
      </c>
      <c r="AR76" s="13">
        <f t="shared" si="53"/>
        <v>0</v>
      </c>
      <c r="AS76" s="13">
        <f t="shared" si="53"/>
        <v>0</v>
      </c>
      <c r="AT76" s="13">
        <f t="shared" si="53"/>
        <v>0</v>
      </c>
      <c r="AU76" s="13">
        <f t="shared" si="53"/>
        <v>0</v>
      </c>
      <c r="AV76" s="13">
        <f t="shared" si="53"/>
        <v>0</v>
      </c>
      <c r="AW76" s="13">
        <f t="shared" si="53"/>
        <v>0</v>
      </c>
      <c r="AX76" s="13">
        <f t="shared" si="53"/>
        <v>0</v>
      </c>
      <c r="AY76" s="13">
        <f t="shared" si="53"/>
        <v>0</v>
      </c>
      <c r="AZ76" s="13">
        <f t="shared" si="53"/>
        <v>0</v>
      </c>
      <c r="BA76" s="13">
        <f t="shared" si="53"/>
        <v>0</v>
      </c>
      <c r="BB76" s="13">
        <f t="shared" si="53"/>
        <v>0</v>
      </c>
      <c r="BC76" s="13">
        <f t="shared" si="53"/>
        <v>0</v>
      </c>
      <c r="BD76" s="13">
        <f t="shared" si="53"/>
        <v>0</v>
      </c>
      <c r="BE76" s="13">
        <f t="shared" si="53"/>
        <v>0</v>
      </c>
      <c r="BF76" s="13">
        <f t="shared" si="53"/>
        <v>0</v>
      </c>
      <c r="BG76" s="13">
        <f t="shared" si="53"/>
        <v>0</v>
      </c>
      <c r="BH76" s="13">
        <f t="shared" si="53"/>
        <v>0</v>
      </c>
      <c r="BI76" s="13">
        <f t="shared" si="53"/>
        <v>0</v>
      </c>
      <c r="BJ76" s="13">
        <f t="shared" si="53"/>
        <v>0</v>
      </c>
      <c r="BK76" s="13">
        <f t="shared" si="53"/>
        <v>0</v>
      </c>
      <c r="BL76" s="13">
        <f t="shared" si="53"/>
        <v>0</v>
      </c>
      <c r="BM76" s="13">
        <f t="shared" si="53"/>
        <v>0</v>
      </c>
    </row>
    <row r="77" spans="1:65" s="206" customFormat="1" ht="13.5" thickBot="1" x14ac:dyDescent="0.25">
      <c r="A77" s="216"/>
      <c r="B77" s="217"/>
      <c r="C77" s="232"/>
      <c r="D77" s="218"/>
      <c r="E77" s="231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</row>
    <row r="78" spans="1:65" s="206" customFormat="1" ht="15.75" x14ac:dyDescent="0.25">
      <c r="A78" s="307" t="s">
        <v>175</v>
      </c>
      <c r="B78" s="88" t="s">
        <v>106</v>
      </c>
      <c r="C78" s="82"/>
      <c r="D78" s="83" t="s">
        <v>96</v>
      </c>
      <c r="E78" s="83" t="s">
        <v>186</v>
      </c>
      <c r="F78" s="213" t="s">
        <v>15</v>
      </c>
      <c r="G78" s="213" t="s">
        <v>16</v>
      </c>
      <c r="H78" s="213" t="s">
        <v>17</v>
      </c>
      <c r="I78" s="213" t="s">
        <v>18</v>
      </c>
      <c r="J78" s="213" t="s">
        <v>19</v>
      </c>
      <c r="K78" s="213" t="s">
        <v>20</v>
      </c>
      <c r="L78" s="213" t="s">
        <v>21</v>
      </c>
      <c r="M78" s="213" t="s">
        <v>22</v>
      </c>
      <c r="N78" s="213" t="s">
        <v>23</v>
      </c>
      <c r="O78" s="213" t="s">
        <v>24</v>
      </c>
      <c r="P78" s="213" t="s">
        <v>25</v>
      </c>
      <c r="Q78" s="213" t="s">
        <v>26</v>
      </c>
      <c r="R78" s="213" t="s">
        <v>27</v>
      </c>
      <c r="S78" s="213" t="s">
        <v>28</v>
      </c>
      <c r="T78" s="213" t="s">
        <v>29</v>
      </c>
      <c r="U78" s="213" t="s">
        <v>30</v>
      </c>
      <c r="V78" s="213" t="s">
        <v>31</v>
      </c>
      <c r="W78" s="213" t="s">
        <v>32</v>
      </c>
      <c r="X78" s="213" t="s">
        <v>33</v>
      </c>
      <c r="Y78" s="213" t="s">
        <v>34</v>
      </c>
      <c r="Z78" s="213" t="s">
        <v>35</v>
      </c>
      <c r="AA78" s="213" t="s">
        <v>36</v>
      </c>
      <c r="AB78" s="213" t="s">
        <v>37</v>
      </c>
      <c r="AC78" s="213" t="s">
        <v>38</v>
      </c>
      <c r="AD78" s="213" t="s">
        <v>39</v>
      </c>
      <c r="AE78" s="213" t="s">
        <v>40</v>
      </c>
      <c r="AF78" s="213" t="s">
        <v>41</v>
      </c>
      <c r="AG78" s="213" t="s">
        <v>42</v>
      </c>
      <c r="AH78" s="213" t="s">
        <v>43</v>
      </c>
      <c r="AI78" s="213" t="s">
        <v>44</v>
      </c>
      <c r="AJ78" s="213" t="s">
        <v>45</v>
      </c>
      <c r="AK78" s="213" t="s">
        <v>46</v>
      </c>
      <c r="AL78" s="213" t="s">
        <v>47</v>
      </c>
      <c r="AM78" s="213" t="s">
        <v>48</v>
      </c>
      <c r="AN78" s="213" t="s">
        <v>49</v>
      </c>
      <c r="AO78" s="213" t="s">
        <v>50</v>
      </c>
      <c r="AP78" s="213" t="s">
        <v>51</v>
      </c>
      <c r="AQ78" s="213" t="s">
        <v>52</v>
      </c>
      <c r="AR78" s="213" t="s">
        <v>53</v>
      </c>
      <c r="AS78" s="213" t="s">
        <v>54</v>
      </c>
      <c r="AT78" s="213" t="s">
        <v>55</v>
      </c>
      <c r="AU78" s="213" t="s">
        <v>56</v>
      </c>
      <c r="AV78" s="213" t="s">
        <v>57</v>
      </c>
      <c r="AW78" s="213" t="s">
        <v>58</v>
      </c>
      <c r="AX78" s="213" t="s">
        <v>59</v>
      </c>
      <c r="AY78" s="213" t="s">
        <v>60</v>
      </c>
      <c r="AZ78" s="213" t="s">
        <v>61</v>
      </c>
      <c r="BA78" s="213" t="s">
        <v>62</v>
      </c>
      <c r="BB78" s="213" t="s">
        <v>63</v>
      </c>
      <c r="BC78" s="213" t="s">
        <v>64</v>
      </c>
      <c r="BD78" s="213" t="s">
        <v>65</v>
      </c>
      <c r="BE78" s="213" t="s">
        <v>66</v>
      </c>
      <c r="BF78" s="213" t="s">
        <v>67</v>
      </c>
      <c r="BG78" s="213" t="s">
        <v>68</v>
      </c>
      <c r="BH78" s="213" t="s">
        <v>69</v>
      </c>
      <c r="BI78" s="213" t="s">
        <v>70</v>
      </c>
      <c r="BJ78" s="213" t="s">
        <v>71</v>
      </c>
      <c r="BK78" s="213" t="s">
        <v>72</v>
      </c>
      <c r="BL78" s="213" t="s">
        <v>73</v>
      </c>
      <c r="BM78" s="214" t="s">
        <v>74</v>
      </c>
    </row>
    <row r="79" spans="1:65" s="206" customFormat="1" x14ac:dyDescent="0.2">
      <c r="A79" s="308"/>
      <c r="B79" s="76" t="s">
        <v>97</v>
      </c>
      <c r="C79" s="233">
        <v>122</v>
      </c>
      <c r="D79" s="201"/>
      <c r="E79" s="203">
        <f>SUM(F79:BM79)</f>
        <v>60</v>
      </c>
      <c r="F79" s="203">
        <v>5</v>
      </c>
      <c r="G79" s="203">
        <v>5</v>
      </c>
      <c r="H79" s="203">
        <v>5</v>
      </c>
      <c r="I79" s="203">
        <v>5</v>
      </c>
      <c r="J79" s="203">
        <v>5</v>
      </c>
      <c r="K79" s="203">
        <v>5</v>
      </c>
      <c r="L79" s="203">
        <v>5</v>
      </c>
      <c r="M79" s="203">
        <v>5</v>
      </c>
      <c r="N79" s="203">
        <v>5</v>
      </c>
      <c r="O79" s="203">
        <v>5</v>
      </c>
      <c r="P79" s="203">
        <v>5</v>
      </c>
      <c r="Q79" s="203">
        <v>5</v>
      </c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86"/>
    </row>
    <row r="80" spans="1:65" s="206" customFormat="1" x14ac:dyDescent="0.2">
      <c r="A80" s="308"/>
      <c r="B80" s="76" t="s">
        <v>98</v>
      </c>
      <c r="C80" s="234">
        <v>167</v>
      </c>
      <c r="D80" s="201"/>
      <c r="E80" s="203">
        <f t="shared" ref="E80:E87" si="56">SUM(F80:BM80)</f>
        <v>60</v>
      </c>
      <c r="F80" s="203">
        <v>5</v>
      </c>
      <c r="G80" s="203">
        <v>5</v>
      </c>
      <c r="H80" s="203">
        <v>5</v>
      </c>
      <c r="I80" s="203">
        <v>5</v>
      </c>
      <c r="J80" s="203">
        <v>5</v>
      </c>
      <c r="K80" s="203">
        <v>5</v>
      </c>
      <c r="L80" s="203">
        <v>5</v>
      </c>
      <c r="M80" s="203">
        <v>5</v>
      </c>
      <c r="N80" s="203">
        <v>5</v>
      </c>
      <c r="O80" s="203">
        <v>5</v>
      </c>
      <c r="P80" s="203">
        <v>5</v>
      </c>
      <c r="Q80" s="203">
        <v>5</v>
      </c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87"/>
    </row>
    <row r="81" spans="1:65" s="206" customFormat="1" x14ac:dyDescent="0.2">
      <c r="A81" s="308"/>
      <c r="B81" s="76" t="s">
        <v>99</v>
      </c>
      <c r="C81" s="234">
        <v>232</v>
      </c>
      <c r="D81" s="201"/>
      <c r="E81" s="203">
        <f t="shared" si="56"/>
        <v>60</v>
      </c>
      <c r="F81" s="203">
        <v>5</v>
      </c>
      <c r="G81" s="203">
        <v>5</v>
      </c>
      <c r="H81" s="203">
        <v>5</v>
      </c>
      <c r="I81" s="203">
        <v>5</v>
      </c>
      <c r="J81" s="203">
        <v>5</v>
      </c>
      <c r="K81" s="203">
        <v>5</v>
      </c>
      <c r="L81" s="203">
        <v>5</v>
      </c>
      <c r="M81" s="203">
        <v>5</v>
      </c>
      <c r="N81" s="203">
        <v>5</v>
      </c>
      <c r="O81" s="203">
        <v>5</v>
      </c>
      <c r="P81" s="203">
        <v>5</v>
      </c>
      <c r="Q81" s="203">
        <v>5</v>
      </c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87"/>
    </row>
    <row r="82" spans="1:65" s="206" customFormat="1" x14ac:dyDescent="0.2">
      <c r="A82" s="308"/>
      <c r="B82" s="76" t="s">
        <v>100</v>
      </c>
      <c r="C82" s="234">
        <v>318</v>
      </c>
      <c r="D82" s="201"/>
      <c r="E82" s="203">
        <f t="shared" si="56"/>
        <v>60</v>
      </c>
      <c r="F82" s="203">
        <v>5</v>
      </c>
      <c r="G82" s="203">
        <v>5</v>
      </c>
      <c r="H82" s="203">
        <v>5</v>
      </c>
      <c r="I82" s="203">
        <v>5</v>
      </c>
      <c r="J82" s="203">
        <v>5</v>
      </c>
      <c r="K82" s="203">
        <v>5</v>
      </c>
      <c r="L82" s="203">
        <v>5</v>
      </c>
      <c r="M82" s="203">
        <v>5</v>
      </c>
      <c r="N82" s="203">
        <v>5</v>
      </c>
      <c r="O82" s="203">
        <v>5</v>
      </c>
      <c r="P82" s="203">
        <v>5</v>
      </c>
      <c r="Q82" s="203">
        <v>5</v>
      </c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87"/>
    </row>
    <row r="83" spans="1:65" s="206" customFormat="1" x14ac:dyDescent="0.2">
      <c r="A83" s="308"/>
      <c r="B83" s="76" t="s">
        <v>101</v>
      </c>
      <c r="C83" s="234">
        <v>424</v>
      </c>
      <c r="D83" s="201"/>
      <c r="E83" s="203">
        <f t="shared" si="56"/>
        <v>60</v>
      </c>
      <c r="F83" s="203">
        <v>5</v>
      </c>
      <c r="G83" s="203">
        <v>5</v>
      </c>
      <c r="H83" s="203">
        <v>5</v>
      </c>
      <c r="I83" s="203">
        <v>5</v>
      </c>
      <c r="J83" s="203">
        <v>5</v>
      </c>
      <c r="K83" s="203">
        <v>5</v>
      </c>
      <c r="L83" s="203">
        <v>5</v>
      </c>
      <c r="M83" s="203">
        <v>5</v>
      </c>
      <c r="N83" s="203">
        <v>5</v>
      </c>
      <c r="O83" s="203">
        <v>5</v>
      </c>
      <c r="P83" s="203">
        <v>5</v>
      </c>
      <c r="Q83" s="203">
        <v>5</v>
      </c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87"/>
    </row>
    <row r="84" spans="1:65" s="206" customFormat="1" x14ac:dyDescent="0.2">
      <c r="A84" s="308"/>
      <c r="B84" s="76" t="s">
        <v>102</v>
      </c>
      <c r="C84" s="234">
        <v>574</v>
      </c>
      <c r="D84" s="201"/>
      <c r="E84" s="203">
        <f t="shared" si="56"/>
        <v>60</v>
      </c>
      <c r="F84" s="203">
        <v>5</v>
      </c>
      <c r="G84" s="203">
        <v>5</v>
      </c>
      <c r="H84" s="203">
        <v>5</v>
      </c>
      <c r="I84" s="203">
        <v>5</v>
      </c>
      <c r="J84" s="203">
        <v>5</v>
      </c>
      <c r="K84" s="203">
        <v>5</v>
      </c>
      <c r="L84" s="203">
        <v>5</v>
      </c>
      <c r="M84" s="203">
        <v>5</v>
      </c>
      <c r="N84" s="203">
        <v>5</v>
      </c>
      <c r="O84" s="203">
        <v>5</v>
      </c>
      <c r="P84" s="203">
        <v>5</v>
      </c>
      <c r="Q84" s="203">
        <v>5</v>
      </c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87"/>
    </row>
    <row r="85" spans="1:65" s="206" customFormat="1" x14ac:dyDescent="0.2">
      <c r="A85" s="308"/>
      <c r="B85" s="76" t="s">
        <v>103</v>
      </c>
      <c r="C85" s="234">
        <v>915</v>
      </c>
      <c r="D85" s="201"/>
      <c r="E85" s="203">
        <f t="shared" si="56"/>
        <v>60</v>
      </c>
      <c r="F85" s="203">
        <v>5</v>
      </c>
      <c r="G85" s="203">
        <v>5</v>
      </c>
      <c r="H85" s="203">
        <v>5</v>
      </c>
      <c r="I85" s="203">
        <v>5</v>
      </c>
      <c r="J85" s="203">
        <v>5</v>
      </c>
      <c r="K85" s="203">
        <v>5</v>
      </c>
      <c r="L85" s="203">
        <v>5</v>
      </c>
      <c r="M85" s="203">
        <v>5</v>
      </c>
      <c r="N85" s="203">
        <v>5</v>
      </c>
      <c r="O85" s="203">
        <v>5</v>
      </c>
      <c r="P85" s="203">
        <v>5</v>
      </c>
      <c r="Q85" s="203">
        <v>5</v>
      </c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87"/>
    </row>
    <row r="86" spans="1:65" s="206" customFormat="1" x14ac:dyDescent="0.2">
      <c r="A86" s="308"/>
      <c r="B86" s="76" t="s">
        <v>104</v>
      </c>
      <c r="C86" s="234">
        <v>1254</v>
      </c>
      <c r="D86" s="201"/>
      <c r="E86" s="203">
        <f t="shared" si="56"/>
        <v>60</v>
      </c>
      <c r="F86" s="203">
        <v>5</v>
      </c>
      <c r="G86" s="203">
        <v>5</v>
      </c>
      <c r="H86" s="203">
        <v>5</v>
      </c>
      <c r="I86" s="203">
        <v>5</v>
      </c>
      <c r="J86" s="203">
        <v>5</v>
      </c>
      <c r="K86" s="203">
        <v>5</v>
      </c>
      <c r="L86" s="203">
        <v>5</v>
      </c>
      <c r="M86" s="203">
        <v>5</v>
      </c>
      <c r="N86" s="203">
        <v>5</v>
      </c>
      <c r="O86" s="203">
        <v>5</v>
      </c>
      <c r="P86" s="203">
        <v>5</v>
      </c>
      <c r="Q86" s="203">
        <v>5</v>
      </c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87"/>
    </row>
    <row r="87" spans="1:65" s="206" customFormat="1" ht="13.5" thickBot="1" x14ac:dyDescent="0.25">
      <c r="A87" s="308"/>
      <c r="B87" s="77" t="s">
        <v>105</v>
      </c>
      <c r="C87" s="234">
        <v>1722</v>
      </c>
      <c r="D87" s="201"/>
      <c r="E87" s="203">
        <f t="shared" si="56"/>
        <v>60</v>
      </c>
      <c r="F87" s="203">
        <v>5</v>
      </c>
      <c r="G87" s="203">
        <v>5</v>
      </c>
      <c r="H87" s="203">
        <v>5</v>
      </c>
      <c r="I87" s="203">
        <v>5</v>
      </c>
      <c r="J87" s="203">
        <v>5</v>
      </c>
      <c r="K87" s="203">
        <v>5</v>
      </c>
      <c r="L87" s="203">
        <v>5</v>
      </c>
      <c r="M87" s="203">
        <v>5</v>
      </c>
      <c r="N87" s="203">
        <v>5</v>
      </c>
      <c r="O87" s="203">
        <v>5</v>
      </c>
      <c r="P87" s="203">
        <v>5</v>
      </c>
      <c r="Q87" s="203">
        <v>5</v>
      </c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87"/>
    </row>
    <row r="88" spans="1:65" s="206" customFormat="1" x14ac:dyDescent="0.2">
      <c r="A88" s="308"/>
      <c r="B88" s="17" t="s">
        <v>142</v>
      </c>
      <c r="C88" s="17"/>
      <c r="D88" s="184">
        <f>SUM(F88:BM88)</f>
        <v>343680</v>
      </c>
      <c r="E88" s="229"/>
      <c r="F88" s="13">
        <f t="shared" ref="F88:I88" si="57">$C79*(1+F$7)*F79+$C80*(1+F$7)*F80+$C81*(1+F$7)*F81+$C82*(1+F$7)*F82+$C83*(1+F$7)*F83+$C84*(1+F$7)*F84+$C85*(1+F$7)*F85+$C86*(1+F$7)*F86+$C87*(1+F$7)*F87</f>
        <v>28640</v>
      </c>
      <c r="G88" s="13">
        <f t="shared" si="57"/>
        <v>28640</v>
      </c>
      <c r="H88" s="13">
        <f t="shared" si="57"/>
        <v>28640</v>
      </c>
      <c r="I88" s="13">
        <f t="shared" si="57"/>
        <v>28640</v>
      </c>
      <c r="J88" s="13">
        <f>$C79*(1+J$7)*J79+$C80*(1+J$7)*J80+$C81*(1+J$7)*J81+$C82*(1+J$7)*J82+$C83*(1+J$7)*J83+$C84*(1+J$7)*J84+$C85*(1+J$7)*J85+$C86*(1+J$7)*J86+$C87*(1+J$7)*J87</f>
        <v>28640</v>
      </c>
      <c r="K88" s="13">
        <f>$C79*(1+K$7)*K79+$C80*(1+K$7)*K80+$C81*(1+K$7)*K81+$C82*(1+K$7)*K82+$C83*(1+K$7)*K83+$C84*(1+K$7)*K84+$C85*(1+K$7)*K85+$C86*(1+K$7)*K86+$C87*(1+K$7)*K87</f>
        <v>28640</v>
      </c>
      <c r="L88" s="13">
        <f t="shared" ref="L88:N88" si="58">$C79*(1+L$7)*L79+$C80*(1+L$7)*L80+$C81*(1+L$7)*L81+$C82*(1+L$7)*L82+$C83*(1+L$7)*L83+$C84*(1+L$7)*L84+$C85*(1+L$7)*L85+$C86*(1+L$7)*L86+$C87*(1+L$7)*L87</f>
        <v>28640</v>
      </c>
      <c r="M88" s="13">
        <f t="shared" si="58"/>
        <v>28640</v>
      </c>
      <c r="N88" s="13">
        <f t="shared" si="58"/>
        <v>28640</v>
      </c>
      <c r="O88" s="13">
        <f>$C79*(1+O$7)*O79+$C80*(1+O$7)*O80+$C81*(1+O$7)*O81+$C82*(1+O$7)*O82+$C83*(1+O$7)*O83+$C84*(1+O$7)*O84+$C85*(1+O$7)*O85+$C86*(1+O$7)*O86+$C87*(1+O$7)*O87</f>
        <v>28640</v>
      </c>
      <c r="P88" s="13">
        <f>$C79*(1+P$7)*P79+$C80*(1+P$7)*P80+$C81*(1+P$7)*P81+$C82*(1+P$7)*P82+$C83*(1+P$7)*P83+$C84*(1+P$7)*P84+$C85*(1+P$7)*P85+$C86*(1+P$7)*P86+$C87*(1+P$7)*P87</f>
        <v>28640</v>
      </c>
      <c r="Q88" s="13">
        <f t="shared" ref="Q88:BM88" si="59">$C79*(1+Q$7)*Q79+$C80*(1+Q$7)*Q80+$C81*(1+Q$7)*Q81+$C82*(1+Q$7)*Q82+$C83*(1+Q$7)*Q83+$C84*(1+Q$7)*Q84+$C85*(1+Q$7)*Q85+$C86*(1+Q$7)*Q86+$C87*(1+Q$7)*Q87</f>
        <v>28640</v>
      </c>
      <c r="R88" s="13">
        <f t="shared" si="59"/>
        <v>0</v>
      </c>
      <c r="S88" s="13">
        <f t="shared" si="59"/>
        <v>0</v>
      </c>
      <c r="T88" s="13">
        <f t="shared" si="59"/>
        <v>0</v>
      </c>
      <c r="U88" s="13">
        <f t="shared" si="59"/>
        <v>0</v>
      </c>
      <c r="V88" s="13">
        <f t="shared" si="59"/>
        <v>0</v>
      </c>
      <c r="W88" s="13">
        <f t="shared" si="59"/>
        <v>0</v>
      </c>
      <c r="X88" s="13">
        <f t="shared" si="59"/>
        <v>0</v>
      </c>
      <c r="Y88" s="13">
        <f t="shared" si="59"/>
        <v>0</v>
      </c>
      <c r="Z88" s="13">
        <f t="shared" si="59"/>
        <v>0</v>
      </c>
      <c r="AA88" s="13">
        <f t="shared" si="59"/>
        <v>0</v>
      </c>
      <c r="AB88" s="13">
        <f t="shared" si="59"/>
        <v>0</v>
      </c>
      <c r="AC88" s="13">
        <f t="shared" si="59"/>
        <v>0</v>
      </c>
      <c r="AD88" s="13">
        <f t="shared" si="59"/>
        <v>0</v>
      </c>
      <c r="AE88" s="13">
        <f t="shared" si="59"/>
        <v>0</v>
      </c>
      <c r="AF88" s="13">
        <f t="shared" si="59"/>
        <v>0</v>
      </c>
      <c r="AG88" s="13">
        <f t="shared" si="59"/>
        <v>0</v>
      </c>
      <c r="AH88" s="13">
        <f t="shared" si="59"/>
        <v>0</v>
      </c>
      <c r="AI88" s="13">
        <f t="shared" si="59"/>
        <v>0</v>
      </c>
      <c r="AJ88" s="13">
        <f t="shared" si="59"/>
        <v>0</v>
      </c>
      <c r="AK88" s="13">
        <f t="shared" si="59"/>
        <v>0</v>
      </c>
      <c r="AL88" s="13">
        <f t="shared" si="59"/>
        <v>0</v>
      </c>
      <c r="AM88" s="13">
        <f t="shared" si="59"/>
        <v>0</v>
      </c>
      <c r="AN88" s="13">
        <f t="shared" si="59"/>
        <v>0</v>
      </c>
      <c r="AO88" s="13">
        <f t="shared" si="59"/>
        <v>0</v>
      </c>
      <c r="AP88" s="13">
        <f t="shared" si="59"/>
        <v>0</v>
      </c>
      <c r="AQ88" s="13">
        <f t="shared" si="59"/>
        <v>0</v>
      </c>
      <c r="AR88" s="13">
        <f t="shared" si="59"/>
        <v>0</v>
      </c>
      <c r="AS88" s="13">
        <f t="shared" si="59"/>
        <v>0</v>
      </c>
      <c r="AT88" s="13">
        <f t="shared" si="59"/>
        <v>0</v>
      </c>
      <c r="AU88" s="13">
        <f t="shared" si="59"/>
        <v>0</v>
      </c>
      <c r="AV88" s="13">
        <f t="shared" si="59"/>
        <v>0</v>
      </c>
      <c r="AW88" s="13">
        <f t="shared" si="59"/>
        <v>0</v>
      </c>
      <c r="AX88" s="13">
        <f t="shared" si="59"/>
        <v>0</v>
      </c>
      <c r="AY88" s="13">
        <f t="shared" si="59"/>
        <v>0</v>
      </c>
      <c r="AZ88" s="13">
        <f t="shared" si="59"/>
        <v>0</v>
      </c>
      <c r="BA88" s="13">
        <f t="shared" si="59"/>
        <v>0</v>
      </c>
      <c r="BB88" s="13">
        <f t="shared" si="59"/>
        <v>0</v>
      </c>
      <c r="BC88" s="13">
        <f t="shared" si="59"/>
        <v>0</v>
      </c>
      <c r="BD88" s="13">
        <f t="shared" si="59"/>
        <v>0</v>
      </c>
      <c r="BE88" s="13">
        <f t="shared" si="59"/>
        <v>0</v>
      </c>
      <c r="BF88" s="13">
        <f t="shared" si="59"/>
        <v>0</v>
      </c>
      <c r="BG88" s="13">
        <f t="shared" si="59"/>
        <v>0</v>
      </c>
      <c r="BH88" s="13">
        <f t="shared" si="59"/>
        <v>0</v>
      </c>
      <c r="BI88" s="13">
        <f t="shared" si="59"/>
        <v>0</v>
      </c>
      <c r="BJ88" s="13">
        <f t="shared" si="59"/>
        <v>0</v>
      </c>
      <c r="BK88" s="13">
        <f t="shared" si="59"/>
        <v>0</v>
      </c>
      <c r="BL88" s="13">
        <f t="shared" si="59"/>
        <v>0</v>
      </c>
      <c r="BM88" s="80">
        <f t="shared" si="59"/>
        <v>0</v>
      </c>
    </row>
    <row r="89" spans="1:65" s="206" customFormat="1" x14ac:dyDescent="0.2">
      <c r="A89" s="308"/>
      <c r="B89" s="238" t="s">
        <v>193</v>
      </c>
      <c r="C89" s="185">
        <v>1.8</v>
      </c>
      <c r="D89" s="184">
        <f>SUM(F89:BM89)</f>
        <v>618624</v>
      </c>
      <c r="E89" s="229"/>
      <c r="F89" s="13">
        <f>$C89*F88</f>
        <v>51552</v>
      </c>
      <c r="G89" s="13">
        <f t="shared" ref="G89:BM89" si="60">$C89*G88</f>
        <v>51552</v>
      </c>
      <c r="H89" s="13">
        <f t="shared" si="60"/>
        <v>51552</v>
      </c>
      <c r="I89" s="13">
        <f t="shared" si="60"/>
        <v>51552</v>
      </c>
      <c r="J89" s="13">
        <f t="shared" si="60"/>
        <v>51552</v>
      </c>
      <c r="K89" s="13">
        <f t="shared" si="60"/>
        <v>51552</v>
      </c>
      <c r="L89" s="13">
        <f t="shared" si="60"/>
        <v>51552</v>
      </c>
      <c r="M89" s="13">
        <f t="shared" si="60"/>
        <v>51552</v>
      </c>
      <c r="N89" s="13">
        <f t="shared" si="60"/>
        <v>51552</v>
      </c>
      <c r="O89" s="13">
        <f t="shared" si="60"/>
        <v>51552</v>
      </c>
      <c r="P89" s="13">
        <f t="shared" si="60"/>
        <v>51552</v>
      </c>
      <c r="Q89" s="13">
        <f t="shared" si="60"/>
        <v>51552</v>
      </c>
      <c r="R89" s="13">
        <f t="shared" si="60"/>
        <v>0</v>
      </c>
      <c r="S89" s="13">
        <f t="shared" si="60"/>
        <v>0</v>
      </c>
      <c r="T89" s="13">
        <f t="shared" si="60"/>
        <v>0</v>
      </c>
      <c r="U89" s="13">
        <f t="shared" si="60"/>
        <v>0</v>
      </c>
      <c r="V89" s="13">
        <f t="shared" si="60"/>
        <v>0</v>
      </c>
      <c r="W89" s="13">
        <f t="shared" si="60"/>
        <v>0</v>
      </c>
      <c r="X89" s="13">
        <f t="shared" si="60"/>
        <v>0</v>
      </c>
      <c r="Y89" s="13">
        <f t="shared" si="60"/>
        <v>0</v>
      </c>
      <c r="Z89" s="13">
        <f t="shared" si="60"/>
        <v>0</v>
      </c>
      <c r="AA89" s="13">
        <f t="shared" si="60"/>
        <v>0</v>
      </c>
      <c r="AB89" s="13">
        <f t="shared" si="60"/>
        <v>0</v>
      </c>
      <c r="AC89" s="13">
        <f t="shared" si="60"/>
        <v>0</v>
      </c>
      <c r="AD89" s="13">
        <f t="shared" si="60"/>
        <v>0</v>
      </c>
      <c r="AE89" s="13">
        <f t="shared" si="60"/>
        <v>0</v>
      </c>
      <c r="AF89" s="13">
        <f t="shared" si="60"/>
        <v>0</v>
      </c>
      <c r="AG89" s="13">
        <f t="shared" si="60"/>
        <v>0</v>
      </c>
      <c r="AH89" s="13">
        <f t="shared" si="60"/>
        <v>0</v>
      </c>
      <c r="AI89" s="13">
        <f t="shared" si="60"/>
        <v>0</v>
      </c>
      <c r="AJ89" s="13">
        <f t="shared" si="60"/>
        <v>0</v>
      </c>
      <c r="AK89" s="13">
        <f t="shared" si="60"/>
        <v>0</v>
      </c>
      <c r="AL89" s="13">
        <f t="shared" si="60"/>
        <v>0</v>
      </c>
      <c r="AM89" s="13">
        <f t="shared" si="60"/>
        <v>0</v>
      </c>
      <c r="AN89" s="13">
        <f t="shared" si="60"/>
        <v>0</v>
      </c>
      <c r="AO89" s="13">
        <f t="shared" si="60"/>
        <v>0</v>
      </c>
      <c r="AP89" s="13">
        <f t="shared" si="60"/>
        <v>0</v>
      </c>
      <c r="AQ89" s="13">
        <f t="shared" si="60"/>
        <v>0</v>
      </c>
      <c r="AR89" s="13">
        <f t="shared" si="60"/>
        <v>0</v>
      </c>
      <c r="AS89" s="13">
        <f t="shared" si="60"/>
        <v>0</v>
      </c>
      <c r="AT89" s="13">
        <f t="shared" si="60"/>
        <v>0</v>
      </c>
      <c r="AU89" s="13">
        <f t="shared" si="60"/>
        <v>0</v>
      </c>
      <c r="AV89" s="13">
        <f t="shared" si="60"/>
        <v>0</v>
      </c>
      <c r="AW89" s="13">
        <f t="shared" si="60"/>
        <v>0</v>
      </c>
      <c r="AX89" s="13">
        <f t="shared" si="60"/>
        <v>0</v>
      </c>
      <c r="AY89" s="13">
        <f t="shared" si="60"/>
        <v>0</v>
      </c>
      <c r="AZ89" s="13">
        <f t="shared" si="60"/>
        <v>0</v>
      </c>
      <c r="BA89" s="13">
        <f t="shared" si="60"/>
        <v>0</v>
      </c>
      <c r="BB89" s="13">
        <f t="shared" si="60"/>
        <v>0</v>
      </c>
      <c r="BC89" s="13">
        <f t="shared" si="60"/>
        <v>0</v>
      </c>
      <c r="BD89" s="13">
        <f t="shared" si="60"/>
        <v>0</v>
      </c>
      <c r="BE89" s="13">
        <f t="shared" si="60"/>
        <v>0</v>
      </c>
      <c r="BF89" s="13">
        <f t="shared" si="60"/>
        <v>0</v>
      </c>
      <c r="BG89" s="13">
        <f t="shared" si="60"/>
        <v>0</v>
      </c>
      <c r="BH89" s="13">
        <f t="shared" si="60"/>
        <v>0</v>
      </c>
      <c r="BI89" s="13">
        <f t="shared" si="60"/>
        <v>0</v>
      </c>
      <c r="BJ89" s="13">
        <f t="shared" si="60"/>
        <v>0</v>
      </c>
      <c r="BK89" s="13">
        <f t="shared" si="60"/>
        <v>0</v>
      </c>
      <c r="BL89" s="13">
        <f t="shared" si="60"/>
        <v>0</v>
      </c>
      <c r="BM89" s="13">
        <f t="shared" si="60"/>
        <v>0</v>
      </c>
    </row>
    <row r="90" spans="1:65" s="206" customFormat="1" hidden="1" x14ac:dyDescent="0.2">
      <c r="A90" s="308"/>
      <c r="B90" s="182" t="s">
        <v>164</v>
      </c>
      <c r="C90" s="186">
        <v>0</v>
      </c>
      <c r="D90" s="184">
        <f>SUM(F90:BM90)</f>
        <v>0</v>
      </c>
      <c r="E90" s="229"/>
      <c r="F90" s="13">
        <f>$C90*F88</f>
        <v>0</v>
      </c>
      <c r="G90" s="13">
        <f t="shared" ref="G90:BM90" si="61">$C90*G88</f>
        <v>0</v>
      </c>
      <c r="H90" s="13">
        <f t="shared" si="61"/>
        <v>0</v>
      </c>
      <c r="I90" s="13">
        <f t="shared" si="61"/>
        <v>0</v>
      </c>
      <c r="J90" s="13">
        <f t="shared" si="61"/>
        <v>0</v>
      </c>
      <c r="K90" s="13">
        <f t="shared" si="61"/>
        <v>0</v>
      </c>
      <c r="L90" s="13">
        <f t="shared" si="61"/>
        <v>0</v>
      </c>
      <c r="M90" s="13">
        <f t="shared" si="61"/>
        <v>0</v>
      </c>
      <c r="N90" s="13">
        <f t="shared" si="61"/>
        <v>0</v>
      </c>
      <c r="O90" s="13">
        <f t="shared" si="61"/>
        <v>0</v>
      </c>
      <c r="P90" s="13">
        <f t="shared" si="61"/>
        <v>0</v>
      </c>
      <c r="Q90" s="13">
        <f t="shared" si="61"/>
        <v>0</v>
      </c>
      <c r="R90" s="13">
        <f t="shared" si="61"/>
        <v>0</v>
      </c>
      <c r="S90" s="13">
        <f t="shared" si="61"/>
        <v>0</v>
      </c>
      <c r="T90" s="13">
        <f t="shared" si="61"/>
        <v>0</v>
      </c>
      <c r="U90" s="13">
        <f t="shared" si="61"/>
        <v>0</v>
      </c>
      <c r="V90" s="13">
        <f t="shared" si="61"/>
        <v>0</v>
      </c>
      <c r="W90" s="13">
        <f t="shared" si="61"/>
        <v>0</v>
      </c>
      <c r="X90" s="13">
        <f t="shared" si="61"/>
        <v>0</v>
      </c>
      <c r="Y90" s="13">
        <f t="shared" si="61"/>
        <v>0</v>
      </c>
      <c r="Z90" s="13">
        <f t="shared" si="61"/>
        <v>0</v>
      </c>
      <c r="AA90" s="13">
        <f t="shared" si="61"/>
        <v>0</v>
      </c>
      <c r="AB90" s="13">
        <f t="shared" si="61"/>
        <v>0</v>
      </c>
      <c r="AC90" s="13">
        <f t="shared" si="61"/>
        <v>0</v>
      </c>
      <c r="AD90" s="13">
        <f t="shared" si="61"/>
        <v>0</v>
      </c>
      <c r="AE90" s="13">
        <f t="shared" si="61"/>
        <v>0</v>
      </c>
      <c r="AF90" s="13">
        <f t="shared" si="61"/>
        <v>0</v>
      </c>
      <c r="AG90" s="13">
        <f t="shared" si="61"/>
        <v>0</v>
      </c>
      <c r="AH90" s="13">
        <f t="shared" si="61"/>
        <v>0</v>
      </c>
      <c r="AI90" s="13">
        <f t="shared" si="61"/>
        <v>0</v>
      </c>
      <c r="AJ90" s="13">
        <f t="shared" si="61"/>
        <v>0</v>
      </c>
      <c r="AK90" s="13">
        <f t="shared" si="61"/>
        <v>0</v>
      </c>
      <c r="AL90" s="13">
        <f t="shared" si="61"/>
        <v>0</v>
      </c>
      <c r="AM90" s="13">
        <f t="shared" si="61"/>
        <v>0</v>
      </c>
      <c r="AN90" s="13">
        <f t="shared" si="61"/>
        <v>0</v>
      </c>
      <c r="AO90" s="13">
        <f t="shared" si="61"/>
        <v>0</v>
      </c>
      <c r="AP90" s="13">
        <f t="shared" si="61"/>
        <v>0</v>
      </c>
      <c r="AQ90" s="13">
        <f t="shared" si="61"/>
        <v>0</v>
      </c>
      <c r="AR90" s="13">
        <f t="shared" si="61"/>
        <v>0</v>
      </c>
      <c r="AS90" s="13">
        <f t="shared" si="61"/>
        <v>0</v>
      </c>
      <c r="AT90" s="13">
        <f t="shared" si="61"/>
        <v>0</v>
      </c>
      <c r="AU90" s="13">
        <f t="shared" si="61"/>
        <v>0</v>
      </c>
      <c r="AV90" s="13">
        <f t="shared" si="61"/>
        <v>0</v>
      </c>
      <c r="AW90" s="13">
        <f t="shared" si="61"/>
        <v>0</v>
      </c>
      <c r="AX90" s="13">
        <f t="shared" si="61"/>
        <v>0</v>
      </c>
      <c r="AY90" s="13">
        <f t="shared" si="61"/>
        <v>0</v>
      </c>
      <c r="AZ90" s="13">
        <f t="shared" si="61"/>
        <v>0</v>
      </c>
      <c r="BA90" s="13">
        <f t="shared" si="61"/>
        <v>0</v>
      </c>
      <c r="BB90" s="13">
        <f t="shared" si="61"/>
        <v>0</v>
      </c>
      <c r="BC90" s="13">
        <f t="shared" si="61"/>
        <v>0</v>
      </c>
      <c r="BD90" s="13">
        <f t="shared" si="61"/>
        <v>0</v>
      </c>
      <c r="BE90" s="13">
        <f t="shared" si="61"/>
        <v>0</v>
      </c>
      <c r="BF90" s="13">
        <f t="shared" si="61"/>
        <v>0</v>
      </c>
      <c r="BG90" s="13">
        <f t="shared" si="61"/>
        <v>0</v>
      </c>
      <c r="BH90" s="13">
        <f t="shared" si="61"/>
        <v>0</v>
      </c>
      <c r="BI90" s="13">
        <f t="shared" si="61"/>
        <v>0</v>
      </c>
      <c r="BJ90" s="13">
        <f t="shared" si="61"/>
        <v>0</v>
      </c>
      <c r="BK90" s="13">
        <f t="shared" si="61"/>
        <v>0</v>
      </c>
      <c r="BL90" s="13">
        <f t="shared" si="61"/>
        <v>0</v>
      </c>
      <c r="BM90" s="13">
        <f t="shared" si="61"/>
        <v>0</v>
      </c>
    </row>
    <row r="91" spans="1:65" s="206" customFormat="1" ht="13.5" thickBot="1" x14ac:dyDescent="0.25">
      <c r="A91" s="308"/>
      <c r="B91" s="181" t="s">
        <v>143</v>
      </c>
      <c r="C91" s="183"/>
      <c r="D91" s="184">
        <f>SUM(D88:D90)</f>
        <v>962304</v>
      </c>
      <c r="E91" s="229"/>
      <c r="F91" s="184">
        <f>SUM(F88:F90)</f>
        <v>80192</v>
      </c>
      <c r="G91" s="184">
        <f t="shared" ref="G91:BM91" si="62">SUM(G88:G90)</f>
        <v>80192</v>
      </c>
      <c r="H91" s="184">
        <f t="shared" si="62"/>
        <v>80192</v>
      </c>
      <c r="I91" s="184">
        <f t="shared" si="62"/>
        <v>80192</v>
      </c>
      <c r="J91" s="184">
        <f t="shared" si="62"/>
        <v>80192</v>
      </c>
      <c r="K91" s="184">
        <f t="shared" si="62"/>
        <v>80192</v>
      </c>
      <c r="L91" s="184">
        <f t="shared" si="62"/>
        <v>80192</v>
      </c>
      <c r="M91" s="184">
        <f t="shared" si="62"/>
        <v>80192</v>
      </c>
      <c r="N91" s="184">
        <f t="shared" si="62"/>
        <v>80192</v>
      </c>
      <c r="O91" s="184">
        <f t="shared" si="62"/>
        <v>80192</v>
      </c>
      <c r="P91" s="184">
        <f t="shared" si="62"/>
        <v>80192</v>
      </c>
      <c r="Q91" s="184">
        <f t="shared" si="62"/>
        <v>80192</v>
      </c>
      <c r="R91" s="184">
        <f t="shared" si="62"/>
        <v>0</v>
      </c>
      <c r="S91" s="184">
        <f t="shared" si="62"/>
        <v>0</v>
      </c>
      <c r="T91" s="184">
        <f t="shared" si="62"/>
        <v>0</v>
      </c>
      <c r="U91" s="184">
        <f t="shared" si="62"/>
        <v>0</v>
      </c>
      <c r="V91" s="184">
        <f t="shared" si="62"/>
        <v>0</v>
      </c>
      <c r="W91" s="184">
        <f t="shared" si="62"/>
        <v>0</v>
      </c>
      <c r="X91" s="184">
        <f t="shared" si="62"/>
        <v>0</v>
      </c>
      <c r="Y91" s="184">
        <f t="shared" si="62"/>
        <v>0</v>
      </c>
      <c r="Z91" s="184">
        <f t="shared" si="62"/>
        <v>0</v>
      </c>
      <c r="AA91" s="184">
        <f t="shared" si="62"/>
        <v>0</v>
      </c>
      <c r="AB91" s="184">
        <f t="shared" si="62"/>
        <v>0</v>
      </c>
      <c r="AC91" s="184">
        <f t="shared" si="62"/>
        <v>0</v>
      </c>
      <c r="AD91" s="184">
        <f t="shared" si="62"/>
        <v>0</v>
      </c>
      <c r="AE91" s="184">
        <f t="shared" si="62"/>
        <v>0</v>
      </c>
      <c r="AF91" s="184">
        <f t="shared" si="62"/>
        <v>0</v>
      </c>
      <c r="AG91" s="184">
        <f t="shared" si="62"/>
        <v>0</v>
      </c>
      <c r="AH91" s="184">
        <f t="shared" si="62"/>
        <v>0</v>
      </c>
      <c r="AI91" s="184">
        <f t="shared" si="62"/>
        <v>0</v>
      </c>
      <c r="AJ91" s="184">
        <f t="shared" si="62"/>
        <v>0</v>
      </c>
      <c r="AK91" s="184">
        <f t="shared" si="62"/>
        <v>0</v>
      </c>
      <c r="AL91" s="184">
        <f t="shared" si="62"/>
        <v>0</v>
      </c>
      <c r="AM91" s="184">
        <f t="shared" si="62"/>
        <v>0</v>
      </c>
      <c r="AN91" s="184">
        <f t="shared" si="62"/>
        <v>0</v>
      </c>
      <c r="AO91" s="184">
        <f t="shared" si="62"/>
        <v>0</v>
      </c>
      <c r="AP91" s="184">
        <f t="shared" si="62"/>
        <v>0</v>
      </c>
      <c r="AQ91" s="184">
        <f t="shared" si="62"/>
        <v>0</v>
      </c>
      <c r="AR91" s="184">
        <f t="shared" si="62"/>
        <v>0</v>
      </c>
      <c r="AS91" s="184">
        <f t="shared" si="62"/>
        <v>0</v>
      </c>
      <c r="AT91" s="184">
        <f t="shared" si="62"/>
        <v>0</v>
      </c>
      <c r="AU91" s="184">
        <f t="shared" si="62"/>
        <v>0</v>
      </c>
      <c r="AV91" s="184">
        <f t="shared" si="62"/>
        <v>0</v>
      </c>
      <c r="AW91" s="184">
        <f t="shared" si="62"/>
        <v>0</v>
      </c>
      <c r="AX91" s="184">
        <f t="shared" si="62"/>
        <v>0</v>
      </c>
      <c r="AY91" s="184">
        <f t="shared" si="62"/>
        <v>0</v>
      </c>
      <c r="AZ91" s="184">
        <f t="shared" si="62"/>
        <v>0</v>
      </c>
      <c r="BA91" s="184">
        <f t="shared" si="62"/>
        <v>0</v>
      </c>
      <c r="BB91" s="184">
        <f t="shared" si="62"/>
        <v>0</v>
      </c>
      <c r="BC91" s="184">
        <f t="shared" si="62"/>
        <v>0</v>
      </c>
      <c r="BD91" s="184">
        <f t="shared" si="62"/>
        <v>0</v>
      </c>
      <c r="BE91" s="184">
        <f t="shared" si="62"/>
        <v>0</v>
      </c>
      <c r="BF91" s="184">
        <f t="shared" si="62"/>
        <v>0</v>
      </c>
      <c r="BG91" s="184">
        <f t="shared" si="62"/>
        <v>0</v>
      </c>
      <c r="BH91" s="184">
        <f t="shared" si="62"/>
        <v>0</v>
      </c>
      <c r="BI91" s="184">
        <f t="shared" si="62"/>
        <v>0</v>
      </c>
      <c r="BJ91" s="184">
        <f t="shared" si="62"/>
        <v>0</v>
      </c>
      <c r="BK91" s="184">
        <f t="shared" si="62"/>
        <v>0</v>
      </c>
      <c r="BL91" s="184">
        <f t="shared" si="62"/>
        <v>0</v>
      </c>
      <c r="BM91" s="184">
        <f t="shared" si="62"/>
        <v>0</v>
      </c>
    </row>
    <row r="92" spans="1:65" s="206" customFormat="1" ht="13.5" thickBot="1" x14ac:dyDescent="0.25">
      <c r="E92" s="228"/>
    </row>
    <row r="93" spans="1:65" x14ac:dyDescent="0.2">
      <c r="A93" s="309" t="s">
        <v>196</v>
      </c>
      <c r="B93" s="312" t="s">
        <v>165</v>
      </c>
      <c r="C93" s="313"/>
      <c r="D93" s="184">
        <f>D23+D73+D88+D38</f>
        <v>1037484.3200000001</v>
      </c>
      <c r="E93" s="229"/>
      <c r="F93" s="184">
        <f t="shared" ref="F93:BM93" si="63">F23+F73+F88+F38</f>
        <v>85920</v>
      </c>
      <c r="G93" s="184">
        <f t="shared" si="63"/>
        <v>85920</v>
      </c>
      <c r="H93" s="184">
        <f t="shared" si="63"/>
        <v>85920</v>
      </c>
      <c r="I93" s="184">
        <f t="shared" si="63"/>
        <v>85920</v>
      </c>
      <c r="J93" s="184">
        <f t="shared" si="63"/>
        <v>85920</v>
      </c>
      <c r="K93" s="184">
        <f t="shared" si="63"/>
        <v>85920</v>
      </c>
      <c r="L93" s="184">
        <f t="shared" si="63"/>
        <v>85920</v>
      </c>
      <c r="M93" s="184">
        <f t="shared" si="63"/>
        <v>85920</v>
      </c>
      <c r="N93" s="184">
        <f t="shared" si="63"/>
        <v>85920</v>
      </c>
      <c r="O93" s="184">
        <f t="shared" si="63"/>
        <v>85920</v>
      </c>
      <c r="P93" s="184">
        <f t="shared" si="63"/>
        <v>85920</v>
      </c>
      <c r="Q93" s="184">
        <f t="shared" si="63"/>
        <v>85920</v>
      </c>
      <c r="R93" s="184">
        <f t="shared" si="63"/>
        <v>0</v>
      </c>
      <c r="S93" s="184">
        <f t="shared" si="63"/>
        <v>1617.6150000000002</v>
      </c>
      <c r="T93" s="184">
        <f t="shared" si="63"/>
        <v>0</v>
      </c>
      <c r="U93" s="184">
        <f t="shared" si="63"/>
        <v>1558.39</v>
      </c>
      <c r="V93" s="184">
        <f t="shared" si="63"/>
        <v>0</v>
      </c>
      <c r="W93" s="184">
        <f t="shared" si="63"/>
        <v>0</v>
      </c>
      <c r="X93" s="184">
        <f t="shared" si="63"/>
        <v>0</v>
      </c>
      <c r="Y93" s="184">
        <f t="shared" si="63"/>
        <v>0</v>
      </c>
      <c r="Z93" s="184">
        <f t="shared" si="63"/>
        <v>0</v>
      </c>
      <c r="AA93" s="184">
        <f t="shared" si="63"/>
        <v>0</v>
      </c>
      <c r="AB93" s="184">
        <f t="shared" si="63"/>
        <v>0</v>
      </c>
      <c r="AC93" s="184">
        <f t="shared" si="63"/>
        <v>0</v>
      </c>
      <c r="AD93" s="184">
        <f t="shared" si="63"/>
        <v>0</v>
      </c>
      <c r="AE93" s="184">
        <f t="shared" si="63"/>
        <v>3268.3150000000001</v>
      </c>
      <c r="AF93" s="184">
        <f t="shared" si="63"/>
        <v>0</v>
      </c>
      <c r="AG93" s="184">
        <f t="shared" si="63"/>
        <v>0</v>
      </c>
      <c r="AH93" s="184">
        <f t="shared" si="63"/>
        <v>0</v>
      </c>
      <c r="AI93" s="184">
        <f t="shared" si="63"/>
        <v>0</v>
      </c>
      <c r="AJ93" s="184">
        <f t="shared" si="63"/>
        <v>0</v>
      </c>
      <c r="AK93" s="184">
        <f t="shared" si="63"/>
        <v>0</v>
      </c>
      <c r="AL93" s="184">
        <f t="shared" si="63"/>
        <v>0</v>
      </c>
      <c r="AM93" s="184">
        <f t="shared" si="63"/>
        <v>0</v>
      </c>
      <c r="AN93" s="184">
        <f t="shared" si="63"/>
        <v>0</v>
      </c>
      <c r="AO93" s="184">
        <f t="shared" si="63"/>
        <v>0</v>
      </c>
      <c r="AP93" s="184">
        <f t="shared" si="63"/>
        <v>0</v>
      </c>
      <c r="AQ93" s="184">
        <f t="shared" si="63"/>
        <v>0</v>
      </c>
      <c r="AR93" s="184">
        <f t="shared" si="63"/>
        <v>0</v>
      </c>
      <c r="AS93" s="184">
        <f t="shared" si="63"/>
        <v>0</v>
      </c>
      <c r="AT93" s="184">
        <f t="shared" si="63"/>
        <v>0</v>
      </c>
      <c r="AU93" s="184">
        <f t="shared" si="63"/>
        <v>0</v>
      </c>
      <c r="AV93" s="184">
        <f t="shared" si="63"/>
        <v>0</v>
      </c>
      <c r="AW93" s="184">
        <f t="shared" si="63"/>
        <v>0</v>
      </c>
      <c r="AX93" s="184">
        <f t="shared" si="63"/>
        <v>0</v>
      </c>
      <c r="AY93" s="184">
        <f t="shared" si="63"/>
        <v>0</v>
      </c>
      <c r="AZ93" s="184">
        <f t="shared" si="63"/>
        <v>0</v>
      </c>
      <c r="BA93" s="184">
        <f t="shared" si="63"/>
        <v>0</v>
      </c>
      <c r="BB93" s="184">
        <f t="shared" si="63"/>
        <v>0</v>
      </c>
      <c r="BC93" s="184">
        <f t="shared" si="63"/>
        <v>0</v>
      </c>
      <c r="BD93" s="184">
        <f t="shared" si="63"/>
        <v>0</v>
      </c>
      <c r="BE93" s="184">
        <f t="shared" si="63"/>
        <v>0</v>
      </c>
      <c r="BF93" s="184">
        <f t="shared" si="63"/>
        <v>0</v>
      </c>
      <c r="BG93" s="184">
        <f t="shared" si="63"/>
        <v>0</v>
      </c>
      <c r="BH93" s="184">
        <f t="shared" si="63"/>
        <v>0</v>
      </c>
      <c r="BI93" s="184">
        <f t="shared" si="63"/>
        <v>0</v>
      </c>
      <c r="BJ93" s="184">
        <f t="shared" si="63"/>
        <v>0</v>
      </c>
      <c r="BK93" s="184">
        <f t="shared" si="63"/>
        <v>0</v>
      </c>
      <c r="BL93" s="184">
        <f t="shared" si="63"/>
        <v>0</v>
      </c>
      <c r="BM93" s="184">
        <f t="shared" si="63"/>
        <v>0</v>
      </c>
    </row>
    <row r="94" spans="1:65" x14ac:dyDescent="0.2">
      <c r="A94" s="310"/>
      <c r="B94" s="305" t="s">
        <v>152</v>
      </c>
      <c r="C94" s="306"/>
      <c r="D94" s="184">
        <f t="shared" ref="D94:D96" si="64">D24+D74+D89+D39</f>
        <v>1867471.7759999998</v>
      </c>
      <c r="E94" s="229"/>
      <c r="F94" s="184">
        <f>F24+F74+F89+F39</f>
        <v>154656</v>
      </c>
      <c r="G94" s="184">
        <f t="shared" ref="G94:BM94" si="65">G24+G74+G89+G39</f>
        <v>154656</v>
      </c>
      <c r="H94" s="184">
        <f t="shared" si="65"/>
        <v>154656</v>
      </c>
      <c r="I94" s="184">
        <f t="shared" si="65"/>
        <v>154656</v>
      </c>
      <c r="J94" s="184">
        <f t="shared" si="65"/>
        <v>154656</v>
      </c>
      <c r="K94" s="184">
        <f t="shared" si="65"/>
        <v>154656</v>
      </c>
      <c r="L94" s="184">
        <f t="shared" si="65"/>
        <v>154656</v>
      </c>
      <c r="M94" s="184">
        <f t="shared" si="65"/>
        <v>154656</v>
      </c>
      <c r="N94" s="184">
        <f t="shared" si="65"/>
        <v>154656</v>
      </c>
      <c r="O94" s="184">
        <f t="shared" si="65"/>
        <v>154656</v>
      </c>
      <c r="P94" s="184">
        <f t="shared" si="65"/>
        <v>154656</v>
      </c>
      <c r="Q94" s="184">
        <f t="shared" si="65"/>
        <v>154656</v>
      </c>
      <c r="R94" s="184">
        <f t="shared" si="65"/>
        <v>0</v>
      </c>
      <c r="S94" s="184">
        <f t="shared" si="65"/>
        <v>2911.7070000000003</v>
      </c>
      <c r="T94" s="184">
        <f t="shared" si="65"/>
        <v>0</v>
      </c>
      <c r="U94" s="184">
        <f t="shared" si="65"/>
        <v>2805.1020000000003</v>
      </c>
      <c r="V94" s="184">
        <f t="shared" si="65"/>
        <v>0</v>
      </c>
      <c r="W94" s="184">
        <f t="shared" si="65"/>
        <v>0</v>
      </c>
      <c r="X94" s="184">
        <f t="shared" si="65"/>
        <v>0</v>
      </c>
      <c r="Y94" s="184">
        <f t="shared" si="65"/>
        <v>0</v>
      </c>
      <c r="Z94" s="184">
        <f t="shared" si="65"/>
        <v>0</v>
      </c>
      <c r="AA94" s="184">
        <f t="shared" si="65"/>
        <v>0</v>
      </c>
      <c r="AB94" s="184">
        <f t="shared" si="65"/>
        <v>0</v>
      </c>
      <c r="AC94" s="184">
        <f t="shared" si="65"/>
        <v>0</v>
      </c>
      <c r="AD94" s="184">
        <f t="shared" si="65"/>
        <v>0</v>
      </c>
      <c r="AE94" s="184">
        <f t="shared" si="65"/>
        <v>5882.9670000000006</v>
      </c>
      <c r="AF94" s="184">
        <f t="shared" si="65"/>
        <v>0</v>
      </c>
      <c r="AG94" s="184">
        <f t="shared" si="65"/>
        <v>0</v>
      </c>
      <c r="AH94" s="184">
        <f t="shared" si="65"/>
        <v>0</v>
      </c>
      <c r="AI94" s="184">
        <f t="shared" si="65"/>
        <v>0</v>
      </c>
      <c r="AJ94" s="184">
        <f t="shared" si="65"/>
        <v>0</v>
      </c>
      <c r="AK94" s="184">
        <f t="shared" si="65"/>
        <v>0</v>
      </c>
      <c r="AL94" s="184">
        <f t="shared" si="65"/>
        <v>0</v>
      </c>
      <c r="AM94" s="184">
        <f t="shared" si="65"/>
        <v>0</v>
      </c>
      <c r="AN94" s="184">
        <f t="shared" si="65"/>
        <v>0</v>
      </c>
      <c r="AO94" s="184">
        <f t="shared" si="65"/>
        <v>0</v>
      </c>
      <c r="AP94" s="184">
        <f t="shared" si="65"/>
        <v>0</v>
      </c>
      <c r="AQ94" s="184">
        <f t="shared" si="65"/>
        <v>0</v>
      </c>
      <c r="AR94" s="184">
        <f t="shared" si="65"/>
        <v>0</v>
      </c>
      <c r="AS94" s="184">
        <f t="shared" si="65"/>
        <v>0</v>
      </c>
      <c r="AT94" s="184">
        <f t="shared" si="65"/>
        <v>0</v>
      </c>
      <c r="AU94" s="184">
        <f t="shared" si="65"/>
        <v>0</v>
      </c>
      <c r="AV94" s="184">
        <f t="shared" si="65"/>
        <v>0</v>
      </c>
      <c r="AW94" s="184">
        <f t="shared" si="65"/>
        <v>0</v>
      </c>
      <c r="AX94" s="184">
        <f t="shared" si="65"/>
        <v>0</v>
      </c>
      <c r="AY94" s="184">
        <f t="shared" si="65"/>
        <v>0</v>
      </c>
      <c r="AZ94" s="184">
        <f t="shared" si="65"/>
        <v>0</v>
      </c>
      <c r="BA94" s="184">
        <f t="shared" si="65"/>
        <v>0</v>
      </c>
      <c r="BB94" s="184">
        <f t="shared" si="65"/>
        <v>0</v>
      </c>
      <c r="BC94" s="184">
        <f t="shared" si="65"/>
        <v>0</v>
      </c>
      <c r="BD94" s="184">
        <f t="shared" si="65"/>
        <v>0</v>
      </c>
      <c r="BE94" s="184">
        <f t="shared" si="65"/>
        <v>0</v>
      </c>
      <c r="BF94" s="184">
        <f t="shared" si="65"/>
        <v>0</v>
      </c>
      <c r="BG94" s="184">
        <f t="shared" si="65"/>
        <v>0</v>
      </c>
      <c r="BH94" s="184">
        <f t="shared" si="65"/>
        <v>0</v>
      </c>
      <c r="BI94" s="184">
        <f t="shared" si="65"/>
        <v>0</v>
      </c>
      <c r="BJ94" s="184">
        <f t="shared" si="65"/>
        <v>0</v>
      </c>
      <c r="BK94" s="184">
        <f t="shared" si="65"/>
        <v>0</v>
      </c>
      <c r="BL94" s="184">
        <f t="shared" si="65"/>
        <v>0</v>
      </c>
      <c r="BM94" s="184">
        <f t="shared" si="65"/>
        <v>0</v>
      </c>
    </row>
    <row r="95" spans="1:65" hidden="1" x14ac:dyDescent="0.2">
      <c r="A95" s="310"/>
      <c r="B95" s="305" t="s">
        <v>159</v>
      </c>
      <c r="C95" s="306"/>
      <c r="D95" s="184">
        <f t="shared" si="64"/>
        <v>0</v>
      </c>
      <c r="E95" s="229"/>
      <c r="F95" s="184">
        <f>F25+F75+F90+F40</f>
        <v>0</v>
      </c>
      <c r="G95" s="184">
        <f t="shared" ref="G95:BM95" si="66">G25+G75+G90+G40</f>
        <v>0</v>
      </c>
      <c r="H95" s="184">
        <f t="shared" si="66"/>
        <v>0</v>
      </c>
      <c r="I95" s="184">
        <f t="shared" si="66"/>
        <v>0</v>
      </c>
      <c r="J95" s="184">
        <f t="shared" si="66"/>
        <v>0</v>
      </c>
      <c r="K95" s="184">
        <f t="shared" si="66"/>
        <v>0</v>
      </c>
      <c r="L95" s="184">
        <f t="shared" si="66"/>
        <v>0</v>
      </c>
      <c r="M95" s="184">
        <f t="shared" si="66"/>
        <v>0</v>
      </c>
      <c r="N95" s="184">
        <f t="shared" si="66"/>
        <v>0</v>
      </c>
      <c r="O95" s="184">
        <f t="shared" si="66"/>
        <v>0</v>
      </c>
      <c r="P95" s="184">
        <f t="shared" si="66"/>
        <v>0</v>
      </c>
      <c r="Q95" s="184">
        <f t="shared" si="66"/>
        <v>0</v>
      </c>
      <c r="R95" s="184">
        <f t="shared" si="66"/>
        <v>0</v>
      </c>
      <c r="S95" s="184">
        <f t="shared" si="66"/>
        <v>0</v>
      </c>
      <c r="T95" s="184">
        <f t="shared" si="66"/>
        <v>0</v>
      </c>
      <c r="U95" s="184">
        <f t="shared" si="66"/>
        <v>0</v>
      </c>
      <c r="V95" s="184">
        <f t="shared" si="66"/>
        <v>0</v>
      </c>
      <c r="W95" s="184">
        <f t="shared" si="66"/>
        <v>0</v>
      </c>
      <c r="X95" s="184">
        <f t="shared" si="66"/>
        <v>0</v>
      </c>
      <c r="Y95" s="184">
        <f t="shared" si="66"/>
        <v>0</v>
      </c>
      <c r="Z95" s="184">
        <f t="shared" si="66"/>
        <v>0</v>
      </c>
      <c r="AA95" s="184">
        <f t="shared" si="66"/>
        <v>0</v>
      </c>
      <c r="AB95" s="184">
        <f t="shared" si="66"/>
        <v>0</v>
      </c>
      <c r="AC95" s="184">
        <f t="shared" si="66"/>
        <v>0</v>
      </c>
      <c r="AD95" s="184">
        <f t="shared" si="66"/>
        <v>0</v>
      </c>
      <c r="AE95" s="184">
        <f t="shared" si="66"/>
        <v>0</v>
      </c>
      <c r="AF95" s="184">
        <f t="shared" si="66"/>
        <v>0</v>
      </c>
      <c r="AG95" s="184">
        <f t="shared" si="66"/>
        <v>0</v>
      </c>
      <c r="AH95" s="184">
        <f t="shared" si="66"/>
        <v>0</v>
      </c>
      <c r="AI95" s="184">
        <f t="shared" si="66"/>
        <v>0</v>
      </c>
      <c r="AJ95" s="184">
        <f t="shared" si="66"/>
        <v>0</v>
      </c>
      <c r="AK95" s="184">
        <f t="shared" si="66"/>
        <v>0</v>
      </c>
      <c r="AL95" s="184">
        <f t="shared" si="66"/>
        <v>0</v>
      </c>
      <c r="AM95" s="184">
        <f t="shared" si="66"/>
        <v>0</v>
      </c>
      <c r="AN95" s="184">
        <f t="shared" si="66"/>
        <v>0</v>
      </c>
      <c r="AO95" s="184">
        <f t="shared" si="66"/>
        <v>0</v>
      </c>
      <c r="AP95" s="184">
        <f t="shared" si="66"/>
        <v>0</v>
      </c>
      <c r="AQ95" s="184">
        <f t="shared" si="66"/>
        <v>0</v>
      </c>
      <c r="AR95" s="184">
        <f t="shared" si="66"/>
        <v>0</v>
      </c>
      <c r="AS95" s="184">
        <f t="shared" si="66"/>
        <v>0</v>
      </c>
      <c r="AT95" s="184">
        <f t="shared" si="66"/>
        <v>0</v>
      </c>
      <c r="AU95" s="184">
        <f t="shared" si="66"/>
        <v>0</v>
      </c>
      <c r="AV95" s="184">
        <f t="shared" si="66"/>
        <v>0</v>
      </c>
      <c r="AW95" s="184">
        <f t="shared" si="66"/>
        <v>0</v>
      </c>
      <c r="AX95" s="184">
        <f t="shared" si="66"/>
        <v>0</v>
      </c>
      <c r="AY95" s="184">
        <f t="shared" si="66"/>
        <v>0</v>
      </c>
      <c r="AZ95" s="184">
        <f t="shared" si="66"/>
        <v>0</v>
      </c>
      <c r="BA95" s="184">
        <f t="shared" si="66"/>
        <v>0</v>
      </c>
      <c r="BB95" s="184">
        <f t="shared" si="66"/>
        <v>0</v>
      </c>
      <c r="BC95" s="184">
        <f t="shared" si="66"/>
        <v>0</v>
      </c>
      <c r="BD95" s="184">
        <f t="shared" si="66"/>
        <v>0</v>
      </c>
      <c r="BE95" s="184">
        <f t="shared" si="66"/>
        <v>0</v>
      </c>
      <c r="BF95" s="184">
        <f t="shared" si="66"/>
        <v>0</v>
      </c>
      <c r="BG95" s="184">
        <f t="shared" si="66"/>
        <v>0</v>
      </c>
      <c r="BH95" s="184">
        <f t="shared" si="66"/>
        <v>0</v>
      </c>
      <c r="BI95" s="184">
        <f t="shared" si="66"/>
        <v>0</v>
      </c>
      <c r="BJ95" s="184">
        <f t="shared" si="66"/>
        <v>0</v>
      </c>
      <c r="BK95" s="184">
        <f t="shared" si="66"/>
        <v>0</v>
      </c>
      <c r="BL95" s="184">
        <f t="shared" si="66"/>
        <v>0</v>
      </c>
      <c r="BM95" s="184">
        <f t="shared" si="66"/>
        <v>0</v>
      </c>
    </row>
    <row r="96" spans="1:65" ht="36" customHeight="1" thickBot="1" x14ac:dyDescent="0.25">
      <c r="A96" s="311"/>
      <c r="B96" s="314" t="s">
        <v>160</v>
      </c>
      <c r="C96" s="315"/>
      <c r="D96" s="184">
        <f t="shared" si="64"/>
        <v>2904956.0960000004</v>
      </c>
      <c r="E96" s="229"/>
      <c r="F96" s="184">
        <f>F26+F76+F91+F41</f>
        <v>240575.99999999997</v>
      </c>
      <c r="G96" s="184">
        <f t="shared" ref="G96:BM96" si="67">G26+G76+G91+G41</f>
        <v>240575.99999999997</v>
      </c>
      <c r="H96" s="184">
        <f t="shared" si="67"/>
        <v>240575.99999999997</v>
      </c>
      <c r="I96" s="184">
        <f t="shared" si="67"/>
        <v>240575.99999999997</v>
      </c>
      <c r="J96" s="184">
        <f t="shared" si="67"/>
        <v>240575.99999999997</v>
      </c>
      <c r="K96" s="184">
        <f t="shared" si="67"/>
        <v>240575.99999999997</v>
      </c>
      <c r="L96" s="184">
        <f t="shared" si="67"/>
        <v>240575.99999999997</v>
      </c>
      <c r="M96" s="184">
        <f t="shared" si="67"/>
        <v>240575.99999999997</v>
      </c>
      <c r="N96" s="184">
        <f t="shared" si="67"/>
        <v>240575.99999999997</v>
      </c>
      <c r="O96" s="184">
        <f t="shared" si="67"/>
        <v>240575.99999999997</v>
      </c>
      <c r="P96" s="184">
        <f t="shared" si="67"/>
        <v>240575.99999999997</v>
      </c>
      <c r="Q96" s="184">
        <f t="shared" si="67"/>
        <v>240575.99999999997</v>
      </c>
      <c r="R96" s="184">
        <f t="shared" si="67"/>
        <v>0</v>
      </c>
      <c r="S96" s="184">
        <f t="shared" si="67"/>
        <v>4529.3220000000001</v>
      </c>
      <c r="T96" s="184">
        <f t="shared" si="67"/>
        <v>0</v>
      </c>
      <c r="U96" s="184">
        <f t="shared" si="67"/>
        <v>4363.4920000000002</v>
      </c>
      <c r="V96" s="184">
        <f t="shared" si="67"/>
        <v>0</v>
      </c>
      <c r="W96" s="184">
        <f t="shared" si="67"/>
        <v>0</v>
      </c>
      <c r="X96" s="184">
        <f t="shared" si="67"/>
        <v>0</v>
      </c>
      <c r="Y96" s="184">
        <f t="shared" si="67"/>
        <v>0</v>
      </c>
      <c r="Z96" s="184">
        <f t="shared" si="67"/>
        <v>0</v>
      </c>
      <c r="AA96" s="184">
        <f t="shared" si="67"/>
        <v>0</v>
      </c>
      <c r="AB96" s="184">
        <f t="shared" si="67"/>
        <v>0</v>
      </c>
      <c r="AC96" s="184">
        <f t="shared" si="67"/>
        <v>0</v>
      </c>
      <c r="AD96" s="184">
        <f t="shared" si="67"/>
        <v>0</v>
      </c>
      <c r="AE96" s="184">
        <f t="shared" si="67"/>
        <v>9151.2820000000011</v>
      </c>
      <c r="AF96" s="184">
        <f t="shared" si="67"/>
        <v>0</v>
      </c>
      <c r="AG96" s="184">
        <f t="shared" si="67"/>
        <v>0</v>
      </c>
      <c r="AH96" s="184">
        <f t="shared" si="67"/>
        <v>0</v>
      </c>
      <c r="AI96" s="184">
        <f t="shared" si="67"/>
        <v>0</v>
      </c>
      <c r="AJ96" s="184">
        <f t="shared" si="67"/>
        <v>0</v>
      </c>
      <c r="AK96" s="184">
        <f t="shared" si="67"/>
        <v>0</v>
      </c>
      <c r="AL96" s="184">
        <f t="shared" si="67"/>
        <v>0</v>
      </c>
      <c r="AM96" s="184">
        <f t="shared" si="67"/>
        <v>0</v>
      </c>
      <c r="AN96" s="184">
        <f t="shared" si="67"/>
        <v>0</v>
      </c>
      <c r="AO96" s="184">
        <f t="shared" si="67"/>
        <v>0</v>
      </c>
      <c r="AP96" s="184">
        <f t="shared" si="67"/>
        <v>0</v>
      </c>
      <c r="AQ96" s="184">
        <f t="shared" si="67"/>
        <v>0</v>
      </c>
      <c r="AR96" s="184">
        <f t="shared" si="67"/>
        <v>0</v>
      </c>
      <c r="AS96" s="184">
        <f t="shared" si="67"/>
        <v>0</v>
      </c>
      <c r="AT96" s="184">
        <f t="shared" si="67"/>
        <v>0</v>
      </c>
      <c r="AU96" s="184">
        <f t="shared" si="67"/>
        <v>0</v>
      </c>
      <c r="AV96" s="184">
        <f t="shared" si="67"/>
        <v>0</v>
      </c>
      <c r="AW96" s="184">
        <f t="shared" si="67"/>
        <v>0</v>
      </c>
      <c r="AX96" s="184">
        <f t="shared" si="67"/>
        <v>0</v>
      </c>
      <c r="AY96" s="184">
        <f t="shared" si="67"/>
        <v>0</v>
      </c>
      <c r="AZ96" s="184">
        <f t="shared" si="67"/>
        <v>0</v>
      </c>
      <c r="BA96" s="184">
        <f t="shared" si="67"/>
        <v>0</v>
      </c>
      <c r="BB96" s="184">
        <f t="shared" si="67"/>
        <v>0</v>
      </c>
      <c r="BC96" s="184">
        <f t="shared" si="67"/>
        <v>0</v>
      </c>
      <c r="BD96" s="184">
        <f t="shared" si="67"/>
        <v>0</v>
      </c>
      <c r="BE96" s="184">
        <f t="shared" si="67"/>
        <v>0</v>
      </c>
      <c r="BF96" s="184">
        <f t="shared" si="67"/>
        <v>0</v>
      </c>
      <c r="BG96" s="184">
        <f t="shared" si="67"/>
        <v>0</v>
      </c>
      <c r="BH96" s="184">
        <f t="shared" si="67"/>
        <v>0</v>
      </c>
      <c r="BI96" s="184">
        <f t="shared" si="67"/>
        <v>0</v>
      </c>
      <c r="BJ96" s="184">
        <f t="shared" si="67"/>
        <v>0</v>
      </c>
      <c r="BK96" s="184">
        <f t="shared" si="67"/>
        <v>0</v>
      </c>
      <c r="BL96" s="184">
        <f t="shared" si="67"/>
        <v>0</v>
      </c>
      <c r="BM96" s="184">
        <f t="shared" si="67"/>
        <v>0</v>
      </c>
    </row>
    <row r="97" spans="1:65" ht="13.5" thickBot="1" x14ac:dyDescent="0.25"/>
    <row r="98" spans="1:65" s="15" customFormat="1" ht="15.75" customHeight="1" x14ac:dyDescent="0.25">
      <c r="A98" s="307" t="s">
        <v>187</v>
      </c>
      <c r="B98" s="88" t="s">
        <v>106</v>
      </c>
      <c r="C98" s="82"/>
      <c r="D98" s="83" t="s">
        <v>96</v>
      </c>
      <c r="E98" s="83" t="s">
        <v>186</v>
      </c>
      <c r="F98" s="84" t="s">
        <v>15</v>
      </c>
      <c r="G98" s="84" t="s">
        <v>16</v>
      </c>
      <c r="H98" s="84" t="s">
        <v>17</v>
      </c>
      <c r="I98" s="84" t="s">
        <v>18</v>
      </c>
      <c r="J98" s="84" t="s">
        <v>19</v>
      </c>
      <c r="K98" s="84" t="s">
        <v>20</v>
      </c>
      <c r="L98" s="84" t="s">
        <v>21</v>
      </c>
      <c r="M98" s="84" t="s">
        <v>22</v>
      </c>
      <c r="N98" s="84" t="s">
        <v>23</v>
      </c>
      <c r="O98" s="84" t="s">
        <v>24</v>
      </c>
      <c r="P98" s="84" t="s">
        <v>25</v>
      </c>
      <c r="Q98" s="84" t="s">
        <v>26</v>
      </c>
      <c r="R98" s="84" t="s">
        <v>27</v>
      </c>
      <c r="S98" s="84" t="s">
        <v>28</v>
      </c>
      <c r="T98" s="84" t="s">
        <v>29</v>
      </c>
      <c r="U98" s="84" t="s">
        <v>30</v>
      </c>
      <c r="V98" s="84" t="s">
        <v>31</v>
      </c>
      <c r="W98" s="84" t="s">
        <v>32</v>
      </c>
      <c r="X98" s="84" t="s">
        <v>33</v>
      </c>
      <c r="Y98" s="84" t="s">
        <v>34</v>
      </c>
      <c r="Z98" s="84" t="s">
        <v>35</v>
      </c>
      <c r="AA98" s="84" t="s">
        <v>36</v>
      </c>
      <c r="AB98" s="84" t="s">
        <v>37</v>
      </c>
      <c r="AC98" s="84" t="s">
        <v>38</v>
      </c>
      <c r="AD98" s="84" t="s">
        <v>39</v>
      </c>
      <c r="AE98" s="84" t="s">
        <v>40</v>
      </c>
      <c r="AF98" s="84" t="s">
        <v>41</v>
      </c>
      <c r="AG98" s="84" t="s">
        <v>42</v>
      </c>
      <c r="AH98" s="84" t="s">
        <v>43</v>
      </c>
      <c r="AI98" s="84" t="s">
        <v>44</v>
      </c>
      <c r="AJ98" s="84" t="s">
        <v>45</v>
      </c>
      <c r="AK98" s="84" t="s">
        <v>46</v>
      </c>
      <c r="AL98" s="84" t="s">
        <v>47</v>
      </c>
      <c r="AM98" s="84" t="s">
        <v>48</v>
      </c>
      <c r="AN98" s="84" t="s">
        <v>49</v>
      </c>
      <c r="AO98" s="84" t="s">
        <v>50</v>
      </c>
      <c r="AP98" s="84" t="s">
        <v>51</v>
      </c>
      <c r="AQ98" s="84" t="s">
        <v>52</v>
      </c>
      <c r="AR98" s="84" t="s">
        <v>53</v>
      </c>
      <c r="AS98" s="84" t="s">
        <v>54</v>
      </c>
      <c r="AT98" s="84" t="s">
        <v>55</v>
      </c>
      <c r="AU98" s="84" t="s">
        <v>56</v>
      </c>
      <c r="AV98" s="84" t="s">
        <v>57</v>
      </c>
      <c r="AW98" s="84" t="s">
        <v>58</v>
      </c>
      <c r="AX98" s="84" t="s">
        <v>59</v>
      </c>
      <c r="AY98" s="84" t="s">
        <v>60</v>
      </c>
      <c r="AZ98" s="84" t="s">
        <v>61</v>
      </c>
      <c r="BA98" s="84" t="s">
        <v>62</v>
      </c>
      <c r="BB98" s="84" t="s">
        <v>63</v>
      </c>
      <c r="BC98" s="84" t="s">
        <v>64</v>
      </c>
      <c r="BD98" s="84" t="s">
        <v>65</v>
      </c>
      <c r="BE98" s="84" t="s">
        <v>66</v>
      </c>
      <c r="BF98" s="84" t="s">
        <v>67</v>
      </c>
      <c r="BG98" s="84" t="s">
        <v>68</v>
      </c>
      <c r="BH98" s="84" t="s">
        <v>69</v>
      </c>
      <c r="BI98" s="84" t="s">
        <v>70</v>
      </c>
      <c r="BJ98" s="84" t="s">
        <v>71</v>
      </c>
      <c r="BK98" s="84" t="s">
        <v>72</v>
      </c>
      <c r="BL98" s="84" t="s">
        <v>73</v>
      </c>
      <c r="BM98" s="85" t="s">
        <v>74</v>
      </c>
    </row>
    <row r="99" spans="1:65" ht="12.75" customHeight="1" x14ac:dyDescent="0.2">
      <c r="A99" s="308"/>
      <c r="B99" s="76" t="s">
        <v>97</v>
      </c>
      <c r="C99" s="233">
        <v>122</v>
      </c>
      <c r="D99" s="89"/>
      <c r="E99" s="227">
        <f>SUM(F99:BM99)</f>
        <v>6</v>
      </c>
      <c r="F99" s="70">
        <v>6</v>
      </c>
      <c r="G99" s="70"/>
      <c r="H99" s="70"/>
      <c r="I99" s="70"/>
      <c r="J99" s="70"/>
      <c r="K99" s="70"/>
      <c r="L99" s="70"/>
      <c r="M99" s="70"/>
      <c r="N99" s="70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86"/>
    </row>
    <row r="100" spans="1:65" ht="12.75" customHeight="1" x14ac:dyDescent="0.2">
      <c r="A100" s="308"/>
      <c r="B100" s="76" t="s">
        <v>98</v>
      </c>
      <c r="C100" s="234">
        <v>167</v>
      </c>
      <c r="D100" s="89"/>
      <c r="E100" s="227">
        <f t="shared" ref="E100:E107" si="68">SUM(F100:BM100)</f>
        <v>0</v>
      </c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87"/>
    </row>
    <row r="101" spans="1:65" ht="12.75" customHeight="1" x14ac:dyDescent="0.2">
      <c r="A101" s="308"/>
      <c r="B101" s="76" t="s">
        <v>99</v>
      </c>
      <c r="C101" s="234">
        <v>232</v>
      </c>
      <c r="D101" s="89"/>
      <c r="E101" s="227">
        <f t="shared" si="68"/>
        <v>0</v>
      </c>
      <c r="F101" s="70"/>
      <c r="G101" s="70"/>
      <c r="H101" s="70"/>
      <c r="I101" s="203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87"/>
    </row>
    <row r="102" spans="1:65" ht="12.75" customHeight="1" x14ac:dyDescent="0.2">
      <c r="A102" s="308"/>
      <c r="B102" s="76" t="s">
        <v>100</v>
      </c>
      <c r="C102" s="234">
        <v>318</v>
      </c>
      <c r="D102" s="89"/>
      <c r="E102" s="227">
        <f t="shared" si="68"/>
        <v>6</v>
      </c>
      <c r="F102" s="70">
        <v>6</v>
      </c>
      <c r="G102" s="70"/>
      <c r="H102" s="70"/>
      <c r="I102" s="203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87"/>
    </row>
    <row r="103" spans="1:65" ht="12.75" customHeight="1" x14ac:dyDescent="0.2">
      <c r="A103" s="308"/>
      <c r="B103" s="76" t="s">
        <v>101</v>
      </c>
      <c r="C103" s="234">
        <v>424</v>
      </c>
      <c r="D103" s="89"/>
      <c r="E103" s="227">
        <f t="shared" si="68"/>
        <v>0</v>
      </c>
      <c r="F103" s="70"/>
      <c r="G103" s="70"/>
      <c r="H103" s="70"/>
      <c r="I103" s="203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87"/>
    </row>
    <row r="104" spans="1:65" ht="12.75" customHeight="1" x14ac:dyDescent="0.2">
      <c r="A104" s="308"/>
      <c r="B104" s="76" t="s">
        <v>102</v>
      </c>
      <c r="C104" s="234">
        <v>574</v>
      </c>
      <c r="D104" s="89"/>
      <c r="E104" s="227">
        <f t="shared" si="68"/>
        <v>0</v>
      </c>
      <c r="F104" s="70"/>
      <c r="G104" s="70"/>
      <c r="H104" s="70"/>
      <c r="I104" s="203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87"/>
    </row>
    <row r="105" spans="1:65" ht="12.75" customHeight="1" x14ac:dyDescent="0.2">
      <c r="A105" s="308"/>
      <c r="B105" s="76" t="s">
        <v>103</v>
      </c>
      <c r="C105" s="234">
        <v>915</v>
      </c>
      <c r="D105" s="89"/>
      <c r="E105" s="227">
        <f t="shared" si="68"/>
        <v>0</v>
      </c>
      <c r="F105" s="70"/>
      <c r="G105" s="70"/>
      <c r="H105" s="70"/>
      <c r="I105" s="203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87"/>
    </row>
    <row r="106" spans="1:65" ht="12.75" customHeight="1" x14ac:dyDescent="0.2">
      <c r="A106" s="308"/>
      <c r="B106" s="76" t="s">
        <v>104</v>
      </c>
      <c r="C106" s="234">
        <v>1254</v>
      </c>
      <c r="D106" s="89"/>
      <c r="E106" s="227">
        <f t="shared" si="68"/>
        <v>6</v>
      </c>
      <c r="F106" s="70">
        <v>6</v>
      </c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87"/>
    </row>
    <row r="107" spans="1:65" ht="12.75" customHeight="1" thickBot="1" x14ac:dyDescent="0.25">
      <c r="A107" s="308"/>
      <c r="B107" s="77" t="s">
        <v>105</v>
      </c>
      <c r="C107" s="234">
        <v>1722</v>
      </c>
      <c r="D107" s="4"/>
      <c r="E107" s="227">
        <f t="shared" si="68"/>
        <v>6</v>
      </c>
      <c r="F107" s="70">
        <v>6</v>
      </c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87"/>
    </row>
    <row r="108" spans="1:65" ht="12.75" customHeight="1" x14ac:dyDescent="0.2">
      <c r="A108" s="308"/>
      <c r="B108" s="17" t="s">
        <v>142</v>
      </c>
      <c r="C108" s="17"/>
      <c r="D108" s="184">
        <f>SUM(F108:BM108)</f>
        <v>20496</v>
      </c>
      <c r="E108" s="229"/>
      <c r="F108" s="13">
        <f>$C99*(1+F$7)*F99+$C100*(1+F$7)*F100+$C101*(1+F$7)*F101+$C102*(1+F$7)*F102+$C103*(1+F$7)*F103+$C104*(1+F$7)*F104+$C105*(1+F$7)*F105+$C106*(1+F$7)*F106+$C107*(1+F$7)*F107</f>
        <v>20496</v>
      </c>
      <c r="G108" s="13">
        <f t="shared" ref="G108:BL108" si="69">$C99*(1+G$7)*G99+$C100*(1+G$7)*G100+$C101*(1+G$7)*G101+$C102*(1+G$7)*G102+$C103*(1+G$7)*G103+$C104*(1+G$7)*G104+$C105*(1+G$7)*G105+$C106*(1+G$7)*G106+$C107*(1+G$7)*G107</f>
        <v>0</v>
      </c>
      <c r="H108" s="13">
        <f t="shared" si="69"/>
        <v>0</v>
      </c>
      <c r="I108" s="13">
        <f t="shared" si="69"/>
        <v>0</v>
      </c>
      <c r="J108" s="13">
        <f t="shared" si="69"/>
        <v>0</v>
      </c>
      <c r="K108" s="13">
        <f t="shared" si="69"/>
        <v>0</v>
      </c>
      <c r="L108" s="13">
        <f t="shared" si="69"/>
        <v>0</v>
      </c>
      <c r="M108" s="13">
        <f t="shared" si="69"/>
        <v>0</v>
      </c>
      <c r="N108" s="13">
        <f t="shared" si="69"/>
        <v>0</v>
      </c>
      <c r="O108" s="13">
        <f t="shared" si="69"/>
        <v>0</v>
      </c>
      <c r="P108" s="13">
        <f t="shared" si="69"/>
        <v>0</v>
      </c>
      <c r="Q108" s="13">
        <f t="shared" si="69"/>
        <v>0</v>
      </c>
      <c r="R108" s="13">
        <f t="shared" si="69"/>
        <v>0</v>
      </c>
      <c r="S108" s="13">
        <f t="shared" si="69"/>
        <v>0</v>
      </c>
      <c r="T108" s="13">
        <f t="shared" si="69"/>
        <v>0</v>
      </c>
      <c r="U108" s="13">
        <f t="shared" si="69"/>
        <v>0</v>
      </c>
      <c r="V108" s="13">
        <f t="shared" si="69"/>
        <v>0</v>
      </c>
      <c r="W108" s="13">
        <f t="shared" si="69"/>
        <v>0</v>
      </c>
      <c r="X108" s="13">
        <f t="shared" si="69"/>
        <v>0</v>
      </c>
      <c r="Y108" s="13">
        <f t="shared" si="69"/>
        <v>0</v>
      </c>
      <c r="Z108" s="13">
        <f t="shared" si="69"/>
        <v>0</v>
      </c>
      <c r="AA108" s="13">
        <f t="shared" si="69"/>
        <v>0</v>
      </c>
      <c r="AB108" s="13">
        <f t="shared" si="69"/>
        <v>0</v>
      </c>
      <c r="AC108" s="13">
        <f t="shared" si="69"/>
        <v>0</v>
      </c>
      <c r="AD108" s="13">
        <f t="shared" si="69"/>
        <v>0</v>
      </c>
      <c r="AE108" s="13">
        <f t="shared" si="69"/>
        <v>0</v>
      </c>
      <c r="AF108" s="13">
        <f t="shared" si="69"/>
        <v>0</v>
      </c>
      <c r="AG108" s="13">
        <f t="shared" si="69"/>
        <v>0</v>
      </c>
      <c r="AH108" s="13">
        <f t="shared" si="69"/>
        <v>0</v>
      </c>
      <c r="AI108" s="13">
        <f t="shared" si="69"/>
        <v>0</v>
      </c>
      <c r="AJ108" s="13">
        <f t="shared" si="69"/>
        <v>0</v>
      </c>
      <c r="AK108" s="13">
        <f t="shared" si="69"/>
        <v>0</v>
      </c>
      <c r="AL108" s="13">
        <f t="shared" si="69"/>
        <v>0</v>
      </c>
      <c r="AM108" s="13">
        <f t="shared" si="69"/>
        <v>0</v>
      </c>
      <c r="AN108" s="13">
        <f t="shared" si="69"/>
        <v>0</v>
      </c>
      <c r="AO108" s="13">
        <f t="shared" si="69"/>
        <v>0</v>
      </c>
      <c r="AP108" s="13">
        <f t="shared" si="69"/>
        <v>0</v>
      </c>
      <c r="AQ108" s="13">
        <f t="shared" si="69"/>
        <v>0</v>
      </c>
      <c r="AR108" s="13">
        <f t="shared" si="69"/>
        <v>0</v>
      </c>
      <c r="AS108" s="13">
        <f t="shared" si="69"/>
        <v>0</v>
      </c>
      <c r="AT108" s="13">
        <f t="shared" si="69"/>
        <v>0</v>
      </c>
      <c r="AU108" s="13">
        <f t="shared" si="69"/>
        <v>0</v>
      </c>
      <c r="AV108" s="13">
        <f t="shared" si="69"/>
        <v>0</v>
      </c>
      <c r="AW108" s="13">
        <f t="shared" si="69"/>
        <v>0</v>
      </c>
      <c r="AX108" s="13">
        <f t="shared" si="69"/>
        <v>0</v>
      </c>
      <c r="AY108" s="13">
        <f t="shared" si="69"/>
        <v>0</v>
      </c>
      <c r="AZ108" s="13">
        <f t="shared" si="69"/>
        <v>0</v>
      </c>
      <c r="BA108" s="13">
        <f t="shared" si="69"/>
        <v>0</v>
      </c>
      <c r="BB108" s="13">
        <f t="shared" si="69"/>
        <v>0</v>
      </c>
      <c r="BC108" s="13">
        <f t="shared" si="69"/>
        <v>0</v>
      </c>
      <c r="BD108" s="13">
        <f t="shared" si="69"/>
        <v>0</v>
      </c>
      <c r="BE108" s="13">
        <f t="shared" si="69"/>
        <v>0</v>
      </c>
      <c r="BF108" s="13">
        <f t="shared" si="69"/>
        <v>0</v>
      </c>
      <c r="BG108" s="13">
        <f t="shared" si="69"/>
        <v>0</v>
      </c>
      <c r="BH108" s="13">
        <f t="shared" si="69"/>
        <v>0</v>
      </c>
      <c r="BI108" s="13">
        <f t="shared" si="69"/>
        <v>0</v>
      </c>
      <c r="BJ108" s="13">
        <f t="shared" si="69"/>
        <v>0</v>
      </c>
      <c r="BK108" s="13">
        <f t="shared" si="69"/>
        <v>0</v>
      </c>
      <c r="BL108" s="13">
        <f t="shared" si="69"/>
        <v>0</v>
      </c>
      <c r="BM108" s="80">
        <f>$C99*(1+BM$7)*BM99+$C100*(1+BM$7)*BM100+$C101*(1+BM$7)*BM101+$C102*(1+BM$7)*BM102+$C103*(1+BM$7)*BM103+$C104*(1+BM$7)*BM104+$C105*(1+BM$7)*BM105+$C106*(1+BM$7)*BM106+$C107*(1+BM$7)*BM107</f>
        <v>0</v>
      </c>
    </row>
    <row r="109" spans="1:65" ht="12.75" customHeight="1" x14ac:dyDescent="0.2">
      <c r="A109" s="308"/>
      <c r="B109" s="238" t="s">
        <v>193</v>
      </c>
      <c r="C109" s="185">
        <v>1.8</v>
      </c>
      <c r="D109" s="184">
        <f>SUM(F109:BM109)</f>
        <v>36892.800000000003</v>
      </c>
      <c r="E109" s="229"/>
      <c r="F109" s="13">
        <f>$C109*F108</f>
        <v>36892.800000000003</v>
      </c>
      <c r="G109" s="13">
        <f t="shared" ref="G109:BM109" si="70">$C109*G108</f>
        <v>0</v>
      </c>
      <c r="H109" s="13">
        <f t="shared" si="70"/>
        <v>0</v>
      </c>
      <c r="I109" s="13">
        <f t="shared" si="70"/>
        <v>0</v>
      </c>
      <c r="J109" s="13">
        <f t="shared" si="70"/>
        <v>0</v>
      </c>
      <c r="K109" s="13">
        <f t="shared" si="70"/>
        <v>0</v>
      </c>
      <c r="L109" s="13">
        <f t="shared" si="70"/>
        <v>0</v>
      </c>
      <c r="M109" s="13">
        <f t="shared" si="70"/>
        <v>0</v>
      </c>
      <c r="N109" s="13">
        <f t="shared" si="70"/>
        <v>0</v>
      </c>
      <c r="O109" s="13">
        <f t="shared" si="70"/>
        <v>0</v>
      </c>
      <c r="P109" s="13">
        <f t="shared" si="70"/>
        <v>0</v>
      </c>
      <c r="Q109" s="13">
        <f t="shared" si="70"/>
        <v>0</v>
      </c>
      <c r="R109" s="13">
        <f t="shared" si="70"/>
        <v>0</v>
      </c>
      <c r="S109" s="13">
        <f t="shared" si="70"/>
        <v>0</v>
      </c>
      <c r="T109" s="13">
        <f t="shared" si="70"/>
        <v>0</v>
      </c>
      <c r="U109" s="13">
        <f t="shared" si="70"/>
        <v>0</v>
      </c>
      <c r="V109" s="13">
        <f t="shared" si="70"/>
        <v>0</v>
      </c>
      <c r="W109" s="13">
        <f t="shared" si="70"/>
        <v>0</v>
      </c>
      <c r="X109" s="13">
        <f t="shared" si="70"/>
        <v>0</v>
      </c>
      <c r="Y109" s="13">
        <f t="shared" si="70"/>
        <v>0</v>
      </c>
      <c r="Z109" s="13">
        <f t="shared" si="70"/>
        <v>0</v>
      </c>
      <c r="AA109" s="13">
        <f t="shared" si="70"/>
        <v>0</v>
      </c>
      <c r="AB109" s="13">
        <f t="shared" si="70"/>
        <v>0</v>
      </c>
      <c r="AC109" s="13">
        <f t="shared" si="70"/>
        <v>0</v>
      </c>
      <c r="AD109" s="13">
        <f t="shared" si="70"/>
        <v>0</v>
      </c>
      <c r="AE109" s="13">
        <f t="shared" si="70"/>
        <v>0</v>
      </c>
      <c r="AF109" s="13">
        <f t="shared" si="70"/>
        <v>0</v>
      </c>
      <c r="AG109" s="13">
        <f t="shared" si="70"/>
        <v>0</v>
      </c>
      <c r="AH109" s="13">
        <f t="shared" si="70"/>
        <v>0</v>
      </c>
      <c r="AI109" s="13">
        <f t="shared" si="70"/>
        <v>0</v>
      </c>
      <c r="AJ109" s="13">
        <f t="shared" si="70"/>
        <v>0</v>
      </c>
      <c r="AK109" s="13">
        <f t="shared" si="70"/>
        <v>0</v>
      </c>
      <c r="AL109" s="13">
        <f t="shared" si="70"/>
        <v>0</v>
      </c>
      <c r="AM109" s="13">
        <f t="shared" si="70"/>
        <v>0</v>
      </c>
      <c r="AN109" s="13">
        <f t="shared" si="70"/>
        <v>0</v>
      </c>
      <c r="AO109" s="13">
        <f t="shared" si="70"/>
        <v>0</v>
      </c>
      <c r="AP109" s="13">
        <f t="shared" si="70"/>
        <v>0</v>
      </c>
      <c r="AQ109" s="13">
        <f t="shared" si="70"/>
        <v>0</v>
      </c>
      <c r="AR109" s="13">
        <f t="shared" si="70"/>
        <v>0</v>
      </c>
      <c r="AS109" s="13">
        <f t="shared" si="70"/>
        <v>0</v>
      </c>
      <c r="AT109" s="13">
        <f t="shared" si="70"/>
        <v>0</v>
      </c>
      <c r="AU109" s="13">
        <f t="shared" si="70"/>
        <v>0</v>
      </c>
      <c r="AV109" s="13">
        <f t="shared" si="70"/>
        <v>0</v>
      </c>
      <c r="AW109" s="13">
        <f t="shared" si="70"/>
        <v>0</v>
      </c>
      <c r="AX109" s="13">
        <f t="shared" si="70"/>
        <v>0</v>
      </c>
      <c r="AY109" s="13">
        <f t="shared" si="70"/>
        <v>0</v>
      </c>
      <c r="AZ109" s="13">
        <f t="shared" si="70"/>
        <v>0</v>
      </c>
      <c r="BA109" s="13">
        <f t="shared" si="70"/>
        <v>0</v>
      </c>
      <c r="BB109" s="13">
        <f t="shared" si="70"/>
        <v>0</v>
      </c>
      <c r="BC109" s="13">
        <f t="shared" si="70"/>
        <v>0</v>
      </c>
      <c r="BD109" s="13">
        <f t="shared" si="70"/>
        <v>0</v>
      </c>
      <c r="BE109" s="13">
        <f t="shared" si="70"/>
        <v>0</v>
      </c>
      <c r="BF109" s="13">
        <f t="shared" si="70"/>
        <v>0</v>
      </c>
      <c r="BG109" s="13">
        <f t="shared" si="70"/>
        <v>0</v>
      </c>
      <c r="BH109" s="13">
        <f t="shared" si="70"/>
        <v>0</v>
      </c>
      <c r="BI109" s="13">
        <f t="shared" si="70"/>
        <v>0</v>
      </c>
      <c r="BJ109" s="13">
        <f t="shared" si="70"/>
        <v>0</v>
      </c>
      <c r="BK109" s="13">
        <f t="shared" si="70"/>
        <v>0</v>
      </c>
      <c r="BL109" s="13">
        <f t="shared" si="70"/>
        <v>0</v>
      </c>
      <c r="BM109" s="80">
        <f t="shared" si="70"/>
        <v>0</v>
      </c>
    </row>
    <row r="110" spans="1:65" ht="12.75" hidden="1" customHeight="1" x14ac:dyDescent="0.2">
      <c r="A110" s="308"/>
      <c r="B110" s="182" t="s">
        <v>164</v>
      </c>
      <c r="C110" s="186">
        <v>0</v>
      </c>
      <c r="D110" s="184">
        <f>SUM(F110:BM110)</f>
        <v>0</v>
      </c>
      <c r="E110" s="230"/>
      <c r="F110" s="160">
        <f>F108*$C$25</f>
        <v>0</v>
      </c>
      <c r="G110" s="160">
        <f t="shared" ref="G110:BM110" si="71">G108*$C$25</f>
        <v>0</v>
      </c>
      <c r="H110" s="160">
        <f t="shared" si="71"/>
        <v>0</v>
      </c>
      <c r="I110" s="160">
        <f t="shared" si="71"/>
        <v>0</v>
      </c>
      <c r="J110" s="160">
        <f t="shared" si="71"/>
        <v>0</v>
      </c>
      <c r="K110" s="160">
        <f t="shared" si="71"/>
        <v>0</v>
      </c>
      <c r="L110" s="160">
        <f t="shared" si="71"/>
        <v>0</v>
      </c>
      <c r="M110" s="160">
        <f t="shared" si="71"/>
        <v>0</v>
      </c>
      <c r="N110" s="160">
        <f t="shared" si="71"/>
        <v>0</v>
      </c>
      <c r="O110" s="160">
        <f t="shared" si="71"/>
        <v>0</v>
      </c>
      <c r="P110" s="160">
        <f t="shared" si="71"/>
        <v>0</v>
      </c>
      <c r="Q110" s="160">
        <f t="shared" si="71"/>
        <v>0</v>
      </c>
      <c r="R110" s="160">
        <f t="shared" si="71"/>
        <v>0</v>
      </c>
      <c r="S110" s="160">
        <f t="shared" si="71"/>
        <v>0</v>
      </c>
      <c r="T110" s="160">
        <f t="shared" si="71"/>
        <v>0</v>
      </c>
      <c r="U110" s="160">
        <f t="shared" si="71"/>
        <v>0</v>
      </c>
      <c r="V110" s="160">
        <f t="shared" si="71"/>
        <v>0</v>
      </c>
      <c r="W110" s="160">
        <f t="shared" si="71"/>
        <v>0</v>
      </c>
      <c r="X110" s="160">
        <f t="shared" si="71"/>
        <v>0</v>
      </c>
      <c r="Y110" s="160">
        <f t="shared" si="71"/>
        <v>0</v>
      </c>
      <c r="Z110" s="160">
        <f t="shared" si="71"/>
        <v>0</v>
      </c>
      <c r="AA110" s="160">
        <f t="shared" si="71"/>
        <v>0</v>
      </c>
      <c r="AB110" s="160">
        <f t="shared" si="71"/>
        <v>0</v>
      </c>
      <c r="AC110" s="160">
        <f t="shared" si="71"/>
        <v>0</v>
      </c>
      <c r="AD110" s="160">
        <f t="shared" si="71"/>
        <v>0</v>
      </c>
      <c r="AE110" s="160">
        <f t="shared" si="71"/>
        <v>0</v>
      </c>
      <c r="AF110" s="160">
        <f t="shared" si="71"/>
        <v>0</v>
      </c>
      <c r="AG110" s="160">
        <f t="shared" si="71"/>
        <v>0</v>
      </c>
      <c r="AH110" s="160">
        <f t="shared" si="71"/>
        <v>0</v>
      </c>
      <c r="AI110" s="160">
        <f t="shared" si="71"/>
        <v>0</v>
      </c>
      <c r="AJ110" s="160">
        <f t="shared" si="71"/>
        <v>0</v>
      </c>
      <c r="AK110" s="160">
        <f t="shared" si="71"/>
        <v>0</v>
      </c>
      <c r="AL110" s="160">
        <f t="shared" si="71"/>
        <v>0</v>
      </c>
      <c r="AM110" s="160">
        <f t="shared" si="71"/>
        <v>0</v>
      </c>
      <c r="AN110" s="160">
        <f t="shared" si="71"/>
        <v>0</v>
      </c>
      <c r="AO110" s="160">
        <f t="shared" si="71"/>
        <v>0</v>
      </c>
      <c r="AP110" s="160">
        <f t="shared" si="71"/>
        <v>0</v>
      </c>
      <c r="AQ110" s="160">
        <f t="shared" si="71"/>
        <v>0</v>
      </c>
      <c r="AR110" s="160">
        <f t="shared" si="71"/>
        <v>0</v>
      </c>
      <c r="AS110" s="160">
        <f t="shared" si="71"/>
        <v>0</v>
      </c>
      <c r="AT110" s="160">
        <f t="shared" si="71"/>
        <v>0</v>
      </c>
      <c r="AU110" s="160">
        <f t="shared" si="71"/>
        <v>0</v>
      </c>
      <c r="AV110" s="160">
        <f t="shared" si="71"/>
        <v>0</v>
      </c>
      <c r="AW110" s="160">
        <f t="shared" si="71"/>
        <v>0</v>
      </c>
      <c r="AX110" s="160">
        <f t="shared" si="71"/>
        <v>0</v>
      </c>
      <c r="AY110" s="160">
        <f t="shared" si="71"/>
        <v>0</v>
      </c>
      <c r="AZ110" s="160">
        <f t="shared" si="71"/>
        <v>0</v>
      </c>
      <c r="BA110" s="160">
        <f t="shared" si="71"/>
        <v>0</v>
      </c>
      <c r="BB110" s="160">
        <f t="shared" si="71"/>
        <v>0</v>
      </c>
      <c r="BC110" s="160">
        <f t="shared" si="71"/>
        <v>0</v>
      </c>
      <c r="BD110" s="160">
        <f t="shared" si="71"/>
        <v>0</v>
      </c>
      <c r="BE110" s="160">
        <f t="shared" si="71"/>
        <v>0</v>
      </c>
      <c r="BF110" s="160">
        <f t="shared" si="71"/>
        <v>0</v>
      </c>
      <c r="BG110" s="160">
        <f t="shared" si="71"/>
        <v>0</v>
      </c>
      <c r="BH110" s="160">
        <f t="shared" si="71"/>
        <v>0</v>
      </c>
      <c r="BI110" s="160">
        <f t="shared" si="71"/>
        <v>0</v>
      </c>
      <c r="BJ110" s="160">
        <f t="shared" si="71"/>
        <v>0</v>
      </c>
      <c r="BK110" s="160">
        <f t="shared" si="71"/>
        <v>0</v>
      </c>
      <c r="BL110" s="160">
        <f t="shared" si="71"/>
        <v>0</v>
      </c>
      <c r="BM110" s="160">
        <f t="shared" si="71"/>
        <v>0</v>
      </c>
    </row>
    <row r="111" spans="1:65" ht="12.75" customHeight="1" thickBot="1" x14ac:dyDescent="0.25">
      <c r="A111" s="308"/>
      <c r="B111" s="181" t="s">
        <v>143</v>
      </c>
      <c r="C111" s="90"/>
      <c r="D111" s="184">
        <f>SUM(F111:BM111)</f>
        <v>57388.800000000003</v>
      </c>
      <c r="E111" s="230"/>
      <c r="F111" s="81">
        <f>F108+F109+F110</f>
        <v>57388.800000000003</v>
      </c>
      <c r="G111" s="81">
        <f>G108+G109+G110</f>
        <v>0</v>
      </c>
      <c r="H111" s="81">
        <f t="shared" ref="H111:BM111" si="72">H108+H109+H110</f>
        <v>0</v>
      </c>
      <c r="I111" s="81">
        <f t="shared" si="72"/>
        <v>0</v>
      </c>
      <c r="J111" s="81">
        <f t="shared" si="72"/>
        <v>0</v>
      </c>
      <c r="K111" s="81">
        <f t="shared" si="72"/>
        <v>0</v>
      </c>
      <c r="L111" s="81">
        <f t="shared" si="72"/>
        <v>0</v>
      </c>
      <c r="M111" s="81">
        <f t="shared" si="72"/>
        <v>0</v>
      </c>
      <c r="N111" s="81">
        <f t="shared" si="72"/>
        <v>0</v>
      </c>
      <c r="O111" s="81">
        <f t="shared" si="72"/>
        <v>0</v>
      </c>
      <c r="P111" s="81">
        <f t="shared" si="72"/>
        <v>0</v>
      </c>
      <c r="Q111" s="81">
        <f t="shared" si="72"/>
        <v>0</v>
      </c>
      <c r="R111" s="81">
        <f t="shared" si="72"/>
        <v>0</v>
      </c>
      <c r="S111" s="81">
        <f t="shared" si="72"/>
        <v>0</v>
      </c>
      <c r="T111" s="81">
        <f t="shared" si="72"/>
        <v>0</v>
      </c>
      <c r="U111" s="81">
        <f t="shared" si="72"/>
        <v>0</v>
      </c>
      <c r="V111" s="81">
        <f t="shared" si="72"/>
        <v>0</v>
      </c>
      <c r="W111" s="81">
        <f t="shared" si="72"/>
        <v>0</v>
      </c>
      <c r="X111" s="81">
        <f t="shared" si="72"/>
        <v>0</v>
      </c>
      <c r="Y111" s="81">
        <f t="shared" si="72"/>
        <v>0</v>
      </c>
      <c r="Z111" s="81">
        <f t="shared" si="72"/>
        <v>0</v>
      </c>
      <c r="AA111" s="81">
        <f t="shared" si="72"/>
        <v>0</v>
      </c>
      <c r="AB111" s="81">
        <f t="shared" si="72"/>
        <v>0</v>
      </c>
      <c r="AC111" s="81">
        <f t="shared" si="72"/>
        <v>0</v>
      </c>
      <c r="AD111" s="81">
        <f t="shared" si="72"/>
        <v>0</v>
      </c>
      <c r="AE111" s="81">
        <f t="shared" si="72"/>
        <v>0</v>
      </c>
      <c r="AF111" s="81">
        <f t="shared" si="72"/>
        <v>0</v>
      </c>
      <c r="AG111" s="81">
        <f t="shared" si="72"/>
        <v>0</v>
      </c>
      <c r="AH111" s="81">
        <f t="shared" si="72"/>
        <v>0</v>
      </c>
      <c r="AI111" s="81">
        <f t="shared" si="72"/>
        <v>0</v>
      </c>
      <c r="AJ111" s="81">
        <f t="shared" si="72"/>
        <v>0</v>
      </c>
      <c r="AK111" s="81">
        <f t="shared" si="72"/>
        <v>0</v>
      </c>
      <c r="AL111" s="81">
        <f t="shared" si="72"/>
        <v>0</v>
      </c>
      <c r="AM111" s="81">
        <f t="shared" si="72"/>
        <v>0</v>
      </c>
      <c r="AN111" s="81">
        <f t="shared" si="72"/>
        <v>0</v>
      </c>
      <c r="AO111" s="81">
        <f t="shared" si="72"/>
        <v>0</v>
      </c>
      <c r="AP111" s="81">
        <f t="shared" si="72"/>
        <v>0</v>
      </c>
      <c r="AQ111" s="81">
        <f t="shared" si="72"/>
        <v>0</v>
      </c>
      <c r="AR111" s="81">
        <f t="shared" si="72"/>
        <v>0</v>
      </c>
      <c r="AS111" s="81">
        <f t="shared" si="72"/>
        <v>0</v>
      </c>
      <c r="AT111" s="81">
        <f t="shared" si="72"/>
        <v>0</v>
      </c>
      <c r="AU111" s="81">
        <f t="shared" si="72"/>
        <v>0</v>
      </c>
      <c r="AV111" s="81">
        <f t="shared" si="72"/>
        <v>0</v>
      </c>
      <c r="AW111" s="81">
        <f t="shared" si="72"/>
        <v>0</v>
      </c>
      <c r="AX111" s="81">
        <f t="shared" si="72"/>
        <v>0</v>
      </c>
      <c r="AY111" s="81">
        <f t="shared" si="72"/>
        <v>0</v>
      </c>
      <c r="AZ111" s="81">
        <f t="shared" si="72"/>
        <v>0</v>
      </c>
      <c r="BA111" s="81">
        <f t="shared" si="72"/>
        <v>0</v>
      </c>
      <c r="BB111" s="81">
        <f t="shared" si="72"/>
        <v>0</v>
      </c>
      <c r="BC111" s="81">
        <f t="shared" si="72"/>
        <v>0</v>
      </c>
      <c r="BD111" s="81">
        <f t="shared" si="72"/>
        <v>0</v>
      </c>
      <c r="BE111" s="81">
        <f t="shared" si="72"/>
        <v>0</v>
      </c>
      <c r="BF111" s="81">
        <f t="shared" si="72"/>
        <v>0</v>
      </c>
      <c r="BG111" s="81">
        <f t="shared" si="72"/>
        <v>0</v>
      </c>
      <c r="BH111" s="81">
        <f t="shared" si="72"/>
        <v>0</v>
      </c>
      <c r="BI111" s="81">
        <f t="shared" si="72"/>
        <v>0</v>
      </c>
      <c r="BJ111" s="81">
        <f t="shared" si="72"/>
        <v>0</v>
      </c>
      <c r="BK111" s="81">
        <f t="shared" si="72"/>
        <v>0</v>
      </c>
      <c r="BL111" s="81">
        <f t="shared" si="72"/>
        <v>0</v>
      </c>
      <c r="BM111" s="81">
        <f t="shared" si="72"/>
        <v>0</v>
      </c>
    </row>
    <row r="112" spans="1:65" s="254" customFormat="1" ht="12.75" customHeight="1" thickBot="1" x14ac:dyDescent="0.25">
      <c r="A112" s="251"/>
      <c r="B112" s="252"/>
      <c r="C112" s="232"/>
      <c r="D112" s="253"/>
      <c r="E112" s="231"/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3"/>
      <c r="AL112" s="253"/>
      <c r="AM112" s="25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  <c r="BF112" s="253"/>
      <c r="BG112" s="253"/>
      <c r="BH112" s="253"/>
      <c r="BI112" s="253"/>
      <c r="BJ112" s="253"/>
      <c r="BK112" s="253"/>
      <c r="BL112" s="253"/>
      <c r="BM112" s="253"/>
    </row>
    <row r="113" spans="1:65" s="15" customFormat="1" ht="15.75" customHeight="1" x14ac:dyDescent="0.25">
      <c r="A113" s="307" t="s">
        <v>205</v>
      </c>
      <c r="B113" s="88" t="s">
        <v>106</v>
      </c>
      <c r="C113" s="82"/>
      <c r="D113" s="83" t="s">
        <v>96</v>
      </c>
      <c r="E113" s="83" t="s">
        <v>186</v>
      </c>
      <c r="F113" s="244" t="s">
        <v>15</v>
      </c>
      <c r="G113" s="244" t="s">
        <v>16</v>
      </c>
      <c r="H113" s="244" t="s">
        <v>17</v>
      </c>
      <c r="I113" s="244" t="s">
        <v>18</v>
      </c>
      <c r="J113" s="244" t="s">
        <v>19</v>
      </c>
      <c r="K113" s="244" t="s">
        <v>20</v>
      </c>
      <c r="L113" s="244" t="s">
        <v>21</v>
      </c>
      <c r="M113" s="244" t="s">
        <v>22</v>
      </c>
      <c r="N113" s="244" t="s">
        <v>23</v>
      </c>
      <c r="O113" s="244" t="s">
        <v>24</v>
      </c>
      <c r="P113" s="244" t="s">
        <v>25</v>
      </c>
      <c r="Q113" s="244" t="s">
        <v>26</v>
      </c>
      <c r="R113" s="244" t="s">
        <v>27</v>
      </c>
      <c r="S113" s="244" t="s">
        <v>28</v>
      </c>
      <c r="T113" s="244" t="s">
        <v>29</v>
      </c>
      <c r="U113" s="244" t="s">
        <v>30</v>
      </c>
      <c r="V113" s="244" t="s">
        <v>31</v>
      </c>
      <c r="W113" s="244" t="s">
        <v>32</v>
      </c>
      <c r="X113" s="244" t="s">
        <v>33</v>
      </c>
      <c r="Y113" s="244" t="s">
        <v>34</v>
      </c>
      <c r="Z113" s="244" t="s">
        <v>35</v>
      </c>
      <c r="AA113" s="244" t="s">
        <v>36</v>
      </c>
      <c r="AB113" s="244" t="s">
        <v>37</v>
      </c>
      <c r="AC113" s="244" t="s">
        <v>38</v>
      </c>
      <c r="AD113" s="244" t="s">
        <v>39</v>
      </c>
      <c r="AE113" s="244" t="s">
        <v>40</v>
      </c>
      <c r="AF113" s="244" t="s">
        <v>41</v>
      </c>
      <c r="AG113" s="244" t="s">
        <v>42</v>
      </c>
      <c r="AH113" s="244" t="s">
        <v>43</v>
      </c>
      <c r="AI113" s="244" t="s">
        <v>44</v>
      </c>
      <c r="AJ113" s="244" t="s">
        <v>45</v>
      </c>
      <c r="AK113" s="244" t="s">
        <v>46</v>
      </c>
      <c r="AL113" s="244" t="s">
        <v>47</v>
      </c>
      <c r="AM113" s="244" t="s">
        <v>48</v>
      </c>
      <c r="AN113" s="244" t="s">
        <v>49</v>
      </c>
      <c r="AO113" s="244" t="s">
        <v>50</v>
      </c>
      <c r="AP113" s="244" t="s">
        <v>51</v>
      </c>
      <c r="AQ113" s="244" t="s">
        <v>52</v>
      </c>
      <c r="AR113" s="244" t="s">
        <v>53</v>
      </c>
      <c r="AS113" s="244" t="s">
        <v>54</v>
      </c>
      <c r="AT113" s="244" t="s">
        <v>55</v>
      </c>
      <c r="AU113" s="244" t="s">
        <v>56</v>
      </c>
      <c r="AV113" s="244" t="s">
        <v>57</v>
      </c>
      <c r="AW113" s="244" t="s">
        <v>58</v>
      </c>
      <c r="AX113" s="244" t="s">
        <v>59</v>
      </c>
      <c r="AY113" s="244" t="s">
        <v>60</v>
      </c>
      <c r="AZ113" s="244" t="s">
        <v>61</v>
      </c>
      <c r="BA113" s="244" t="s">
        <v>62</v>
      </c>
      <c r="BB113" s="244" t="s">
        <v>63</v>
      </c>
      <c r="BC113" s="244" t="s">
        <v>64</v>
      </c>
      <c r="BD113" s="244" t="s">
        <v>65</v>
      </c>
      <c r="BE113" s="244" t="s">
        <v>66</v>
      </c>
      <c r="BF113" s="244" t="s">
        <v>67</v>
      </c>
      <c r="BG113" s="244" t="s">
        <v>68</v>
      </c>
      <c r="BH113" s="244" t="s">
        <v>69</v>
      </c>
      <c r="BI113" s="244" t="s">
        <v>70</v>
      </c>
      <c r="BJ113" s="244" t="s">
        <v>71</v>
      </c>
      <c r="BK113" s="244" t="s">
        <v>72</v>
      </c>
      <c r="BL113" s="244" t="s">
        <v>73</v>
      </c>
      <c r="BM113" s="245" t="s">
        <v>74</v>
      </c>
    </row>
    <row r="114" spans="1:65" s="206" customFormat="1" ht="12.75" customHeight="1" x14ac:dyDescent="0.2">
      <c r="A114" s="308"/>
      <c r="B114" s="76" t="s">
        <v>97</v>
      </c>
      <c r="C114" s="233">
        <v>122</v>
      </c>
      <c r="D114" s="201"/>
      <c r="E114" s="203">
        <f>SUM(F114:BM114)</f>
        <v>7</v>
      </c>
      <c r="F114" s="203">
        <v>7</v>
      </c>
      <c r="G114" s="203"/>
      <c r="H114" s="203"/>
      <c r="I114" s="203"/>
      <c r="J114" s="203"/>
      <c r="K114" s="203"/>
      <c r="L114" s="203"/>
      <c r="M114" s="203"/>
      <c r="N114" s="203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86"/>
    </row>
    <row r="115" spans="1:65" s="206" customFormat="1" ht="12.75" customHeight="1" x14ac:dyDescent="0.2">
      <c r="A115" s="308"/>
      <c r="B115" s="76" t="s">
        <v>98</v>
      </c>
      <c r="C115" s="234">
        <v>167</v>
      </c>
      <c r="D115" s="202"/>
      <c r="E115" s="203">
        <f t="shared" ref="E115:E122" si="73">SUM(F115:BM115)</f>
        <v>0</v>
      </c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203"/>
      <c r="BL115" s="203"/>
      <c r="BM115" s="87"/>
    </row>
    <row r="116" spans="1:65" s="206" customFormat="1" ht="12.75" customHeight="1" x14ac:dyDescent="0.2">
      <c r="A116" s="308"/>
      <c r="B116" s="76" t="s">
        <v>99</v>
      </c>
      <c r="C116" s="234">
        <v>232</v>
      </c>
      <c r="D116" s="201"/>
      <c r="E116" s="203">
        <f t="shared" si="73"/>
        <v>0</v>
      </c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  <c r="BJ116" s="203"/>
      <c r="BK116" s="203"/>
      <c r="BL116" s="203"/>
      <c r="BM116" s="87"/>
    </row>
    <row r="117" spans="1:65" s="206" customFormat="1" ht="12.75" customHeight="1" x14ac:dyDescent="0.2">
      <c r="A117" s="308"/>
      <c r="B117" s="76" t="s">
        <v>100</v>
      </c>
      <c r="C117" s="234">
        <v>318</v>
      </c>
      <c r="D117" s="201"/>
      <c r="E117" s="203">
        <f t="shared" si="73"/>
        <v>7</v>
      </c>
      <c r="F117" s="203"/>
      <c r="G117" s="203">
        <v>7</v>
      </c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203"/>
      <c r="BL117" s="203"/>
      <c r="BM117" s="87"/>
    </row>
    <row r="118" spans="1:65" s="206" customFormat="1" ht="12.75" customHeight="1" x14ac:dyDescent="0.2">
      <c r="A118" s="308"/>
      <c r="B118" s="76" t="s">
        <v>101</v>
      </c>
      <c r="C118" s="234">
        <v>424</v>
      </c>
      <c r="D118" s="202"/>
      <c r="E118" s="203">
        <f t="shared" si="73"/>
        <v>0</v>
      </c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  <c r="BJ118" s="203"/>
      <c r="BK118" s="203"/>
      <c r="BL118" s="203"/>
      <c r="BM118" s="87"/>
    </row>
    <row r="119" spans="1:65" s="206" customFormat="1" ht="12.75" customHeight="1" x14ac:dyDescent="0.2">
      <c r="A119" s="308"/>
      <c r="B119" s="76" t="s">
        <v>102</v>
      </c>
      <c r="C119" s="234">
        <v>574</v>
      </c>
      <c r="D119" s="201"/>
      <c r="E119" s="203">
        <f t="shared" si="73"/>
        <v>0</v>
      </c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  <c r="BJ119" s="203"/>
      <c r="BK119" s="203"/>
      <c r="BL119" s="203"/>
      <c r="BM119" s="87"/>
    </row>
    <row r="120" spans="1:65" s="206" customFormat="1" ht="12.75" customHeight="1" x14ac:dyDescent="0.2">
      <c r="A120" s="308"/>
      <c r="B120" s="76" t="s">
        <v>103</v>
      </c>
      <c r="C120" s="234">
        <v>915</v>
      </c>
      <c r="D120" s="202"/>
      <c r="E120" s="203">
        <f t="shared" si="73"/>
        <v>0</v>
      </c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203"/>
      <c r="BL120" s="203"/>
      <c r="BM120" s="87"/>
    </row>
    <row r="121" spans="1:65" s="206" customFormat="1" ht="12.75" customHeight="1" x14ac:dyDescent="0.2">
      <c r="A121" s="308"/>
      <c r="B121" s="76" t="s">
        <v>104</v>
      </c>
      <c r="C121" s="234">
        <v>1254</v>
      </c>
      <c r="D121" s="201"/>
      <c r="E121" s="203">
        <f t="shared" si="73"/>
        <v>7</v>
      </c>
      <c r="F121" s="203"/>
      <c r="G121" s="203"/>
      <c r="H121" s="203">
        <v>7</v>
      </c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203"/>
      <c r="BL121" s="203"/>
      <c r="BM121" s="87"/>
    </row>
    <row r="122" spans="1:65" s="206" customFormat="1" ht="12.75" customHeight="1" thickBot="1" x14ac:dyDescent="0.25">
      <c r="A122" s="308"/>
      <c r="B122" s="77" t="s">
        <v>105</v>
      </c>
      <c r="C122" s="234">
        <v>1722</v>
      </c>
      <c r="D122" s="201"/>
      <c r="E122" s="203">
        <f t="shared" si="73"/>
        <v>7</v>
      </c>
      <c r="F122" s="203">
        <v>7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03"/>
      <c r="BK122" s="203"/>
      <c r="BL122" s="203"/>
      <c r="BM122" s="87"/>
    </row>
    <row r="123" spans="1:65" s="206" customFormat="1" ht="12.75" customHeight="1" x14ac:dyDescent="0.2">
      <c r="A123" s="308"/>
      <c r="B123" s="17" t="s">
        <v>142</v>
      </c>
      <c r="C123" s="17"/>
      <c r="D123" s="184">
        <f>SUM(F123:BM123)</f>
        <v>23912</v>
      </c>
      <c r="E123" s="229"/>
      <c r="F123" s="13">
        <f>$C114*(1+F$7)*F114+$C115*(1+F$7)*F115+$C116*(1+F$7)*F116+$C117*(1+F$7)*F117+$C118*(1+F$7)*F118+$C119*(1+F$7)*F119+$C120*(1+F$7)*F120+$C121*(1+F$7)*F121+$C122*(1+F$7)*F122</f>
        <v>12908</v>
      </c>
      <c r="G123" s="13">
        <f>$C114*(1+G$7)*G114+$C115*(1+G$7)*G115+$C116*(1+G$7)*G116+$C117*(1+G$7)*G117+$C118*(1+G$7)*G118+$C119*(1+G$7)*G119+$C120*(1+G$7)*G120+$C121*(1+G$7)*G121+$C122*(1+G$7)*G122</f>
        <v>2226</v>
      </c>
      <c r="H123" s="13">
        <f t="shared" ref="H123:BL123" si="74">$C114*(1+H$7)*H114+$C115*(1+H$7)*H115+$C116*(1+H$7)*H116+$C117*(1+H$7)*H117+$C118*(1+H$7)*H118+$C119*(1+H$7)*H119+$C120*(1+H$7)*H120+$C121*(1+H$7)*H121+$C122*(1+H$7)*H122</f>
        <v>8778</v>
      </c>
      <c r="I123" s="13">
        <f t="shared" si="74"/>
        <v>0</v>
      </c>
      <c r="J123" s="13">
        <f t="shared" si="74"/>
        <v>0</v>
      </c>
      <c r="K123" s="13">
        <f t="shared" si="74"/>
        <v>0</v>
      </c>
      <c r="L123" s="13">
        <f t="shared" si="74"/>
        <v>0</v>
      </c>
      <c r="M123" s="13">
        <f t="shared" si="74"/>
        <v>0</v>
      </c>
      <c r="N123" s="13">
        <f t="shared" si="74"/>
        <v>0</v>
      </c>
      <c r="O123" s="13">
        <f t="shared" si="74"/>
        <v>0</v>
      </c>
      <c r="P123" s="13">
        <f t="shared" si="74"/>
        <v>0</v>
      </c>
      <c r="Q123" s="13">
        <f t="shared" si="74"/>
        <v>0</v>
      </c>
      <c r="R123" s="13">
        <f t="shared" si="74"/>
        <v>0</v>
      </c>
      <c r="S123" s="13">
        <f t="shared" si="74"/>
        <v>0</v>
      </c>
      <c r="T123" s="13">
        <f t="shared" si="74"/>
        <v>0</v>
      </c>
      <c r="U123" s="13">
        <f t="shared" si="74"/>
        <v>0</v>
      </c>
      <c r="V123" s="13">
        <f t="shared" si="74"/>
        <v>0</v>
      </c>
      <c r="W123" s="13">
        <f t="shared" si="74"/>
        <v>0</v>
      </c>
      <c r="X123" s="13">
        <f t="shared" si="74"/>
        <v>0</v>
      </c>
      <c r="Y123" s="13">
        <f t="shared" si="74"/>
        <v>0</v>
      </c>
      <c r="Z123" s="13">
        <f t="shared" si="74"/>
        <v>0</v>
      </c>
      <c r="AA123" s="13">
        <f t="shared" si="74"/>
        <v>0</v>
      </c>
      <c r="AB123" s="13">
        <f t="shared" si="74"/>
        <v>0</v>
      </c>
      <c r="AC123" s="13">
        <f t="shared" si="74"/>
        <v>0</v>
      </c>
      <c r="AD123" s="13">
        <f t="shared" si="74"/>
        <v>0</v>
      </c>
      <c r="AE123" s="13">
        <f t="shared" si="74"/>
        <v>0</v>
      </c>
      <c r="AF123" s="13">
        <f t="shared" si="74"/>
        <v>0</v>
      </c>
      <c r="AG123" s="13">
        <f t="shared" si="74"/>
        <v>0</v>
      </c>
      <c r="AH123" s="13">
        <f t="shared" si="74"/>
        <v>0</v>
      </c>
      <c r="AI123" s="13">
        <f t="shared" si="74"/>
        <v>0</v>
      </c>
      <c r="AJ123" s="13">
        <f t="shared" si="74"/>
        <v>0</v>
      </c>
      <c r="AK123" s="13">
        <f t="shared" si="74"/>
        <v>0</v>
      </c>
      <c r="AL123" s="13">
        <f t="shared" si="74"/>
        <v>0</v>
      </c>
      <c r="AM123" s="13">
        <f t="shared" si="74"/>
        <v>0</v>
      </c>
      <c r="AN123" s="13">
        <f t="shared" si="74"/>
        <v>0</v>
      </c>
      <c r="AO123" s="13">
        <f t="shared" si="74"/>
        <v>0</v>
      </c>
      <c r="AP123" s="13">
        <f t="shared" si="74"/>
        <v>0</v>
      </c>
      <c r="AQ123" s="13">
        <f t="shared" si="74"/>
        <v>0</v>
      </c>
      <c r="AR123" s="13">
        <f t="shared" si="74"/>
        <v>0</v>
      </c>
      <c r="AS123" s="13">
        <f t="shared" si="74"/>
        <v>0</v>
      </c>
      <c r="AT123" s="13">
        <f t="shared" si="74"/>
        <v>0</v>
      </c>
      <c r="AU123" s="13">
        <f t="shared" si="74"/>
        <v>0</v>
      </c>
      <c r="AV123" s="13">
        <f t="shared" si="74"/>
        <v>0</v>
      </c>
      <c r="AW123" s="13">
        <f t="shared" si="74"/>
        <v>0</v>
      </c>
      <c r="AX123" s="13">
        <f t="shared" si="74"/>
        <v>0</v>
      </c>
      <c r="AY123" s="13">
        <f t="shared" si="74"/>
        <v>0</v>
      </c>
      <c r="AZ123" s="13">
        <f t="shared" si="74"/>
        <v>0</v>
      </c>
      <c r="BA123" s="13">
        <f t="shared" si="74"/>
        <v>0</v>
      </c>
      <c r="BB123" s="13">
        <f t="shared" si="74"/>
        <v>0</v>
      </c>
      <c r="BC123" s="13">
        <f t="shared" si="74"/>
        <v>0</v>
      </c>
      <c r="BD123" s="13">
        <f t="shared" si="74"/>
        <v>0</v>
      </c>
      <c r="BE123" s="13">
        <f t="shared" si="74"/>
        <v>0</v>
      </c>
      <c r="BF123" s="13">
        <f t="shared" si="74"/>
        <v>0</v>
      </c>
      <c r="BG123" s="13">
        <f t="shared" si="74"/>
        <v>0</v>
      </c>
      <c r="BH123" s="13">
        <f t="shared" si="74"/>
        <v>0</v>
      </c>
      <c r="BI123" s="13">
        <f t="shared" si="74"/>
        <v>0</v>
      </c>
      <c r="BJ123" s="13">
        <f t="shared" si="74"/>
        <v>0</v>
      </c>
      <c r="BK123" s="13">
        <f t="shared" si="74"/>
        <v>0</v>
      </c>
      <c r="BL123" s="13">
        <f t="shared" si="74"/>
        <v>0</v>
      </c>
      <c r="BM123" s="80">
        <f>$C114*(1+BM$7)*BM114+$C115*(1+BM$7)*BM115+$C116*(1+BM$7)*BM116+$C117*(1+BM$7)*BM117+$C118*(1+BM$7)*BM118+$C119*(1+BM$7)*BM119+$C120*(1+BM$7)*BM120+$C121*(1+BM$7)*BM121+$C122*(1+BM$7)*BM122</f>
        <v>0</v>
      </c>
    </row>
    <row r="124" spans="1:65" s="206" customFormat="1" ht="12.75" customHeight="1" x14ac:dyDescent="0.2">
      <c r="A124" s="308"/>
      <c r="B124" s="238" t="s">
        <v>193</v>
      </c>
      <c r="C124" s="185">
        <v>1.8</v>
      </c>
      <c r="D124" s="184">
        <f>SUM(F124:BM124)</f>
        <v>43041.599999999999</v>
      </c>
      <c r="E124" s="229"/>
      <c r="F124" s="13">
        <f>$C124*F123</f>
        <v>23234.400000000001</v>
      </c>
      <c r="G124" s="13">
        <f t="shared" ref="G124:BM124" si="75">$C124*G123</f>
        <v>4006.8</v>
      </c>
      <c r="H124" s="13">
        <f t="shared" si="75"/>
        <v>15800.4</v>
      </c>
      <c r="I124" s="13">
        <f t="shared" si="75"/>
        <v>0</v>
      </c>
      <c r="J124" s="13">
        <f t="shared" si="75"/>
        <v>0</v>
      </c>
      <c r="K124" s="13">
        <f t="shared" si="75"/>
        <v>0</v>
      </c>
      <c r="L124" s="13">
        <f t="shared" si="75"/>
        <v>0</v>
      </c>
      <c r="M124" s="13">
        <f t="shared" si="75"/>
        <v>0</v>
      </c>
      <c r="N124" s="13">
        <f t="shared" si="75"/>
        <v>0</v>
      </c>
      <c r="O124" s="13">
        <f t="shared" si="75"/>
        <v>0</v>
      </c>
      <c r="P124" s="13">
        <f t="shared" si="75"/>
        <v>0</v>
      </c>
      <c r="Q124" s="13">
        <f t="shared" si="75"/>
        <v>0</v>
      </c>
      <c r="R124" s="13">
        <f t="shared" si="75"/>
        <v>0</v>
      </c>
      <c r="S124" s="13">
        <f t="shared" si="75"/>
        <v>0</v>
      </c>
      <c r="T124" s="13">
        <f t="shared" si="75"/>
        <v>0</v>
      </c>
      <c r="U124" s="13">
        <f t="shared" si="75"/>
        <v>0</v>
      </c>
      <c r="V124" s="13">
        <f t="shared" si="75"/>
        <v>0</v>
      </c>
      <c r="W124" s="13">
        <f t="shared" si="75"/>
        <v>0</v>
      </c>
      <c r="X124" s="13">
        <f t="shared" si="75"/>
        <v>0</v>
      </c>
      <c r="Y124" s="13">
        <f t="shared" si="75"/>
        <v>0</v>
      </c>
      <c r="Z124" s="13">
        <f t="shared" si="75"/>
        <v>0</v>
      </c>
      <c r="AA124" s="13">
        <f t="shared" si="75"/>
        <v>0</v>
      </c>
      <c r="AB124" s="13">
        <f t="shared" si="75"/>
        <v>0</v>
      </c>
      <c r="AC124" s="13">
        <f t="shared" si="75"/>
        <v>0</v>
      </c>
      <c r="AD124" s="13">
        <f t="shared" si="75"/>
        <v>0</v>
      </c>
      <c r="AE124" s="13">
        <f t="shared" si="75"/>
        <v>0</v>
      </c>
      <c r="AF124" s="13">
        <f t="shared" si="75"/>
        <v>0</v>
      </c>
      <c r="AG124" s="13">
        <f t="shared" si="75"/>
        <v>0</v>
      </c>
      <c r="AH124" s="13">
        <f t="shared" si="75"/>
        <v>0</v>
      </c>
      <c r="AI124" s="13">
        <f t="shared" si="75"/>
        <v>0</v>
      </c>
      <c r="AJ124" s="13">
        <f t="shared" si="75"/>
        <v>0</v>
      </c>
      <c r="AK124" s="13">
        <f t="shared" si="75"/>
        <v>0</v>
      </c>
      <c r="AL124" s="13">
        <f t="shared" si="75"/>
        <v>0</v>
      </c>
      <c r="AM124" s="13">
        <f t="shared" si="75"/>
        <v>0</v>
      </c>
      <c r="AN124" s="13">
        <f t="shared" si="75"/>
        <v>0</v>
      </c>
      <c r="AO124" s="13">
        <f t="shared" si="75"/>
        <v>0</v>
      </c>
      <c r="AP124" s="13">
        <f t="shared" si="75"/>
        <v>0</v>
      </c>
      <c r="AQ124" s="13">
        <f t="shared" si="75"/>
        <v>0</v>
      </c>
      <c r="AR124" s="13">
        <f t="shared" si="75"/>
        <v>0</v>
      </c>
      <c r="AS124" s="13">
        <f t="shared" si="75"/>
        <v>0</v>
      </c>
      <c r="AT124" s="13">
        <f t="shared" si="75"/>
        <v>0</v>
      </c>
      <c r="AU124" s="13">
        <f t="shared" si="75"/>
        <v>0</v>
      </c>
      <c r="AV124" s="13">
        <f t="shared" si="75"/>
        <v>0</v>
      </c>
      <c r="AW124" s="13">
        <f t="shared" si="75"/>
        <v>0</v>
      </c>
      <c r="AX124" s="13">
        <f t="shared" si="75"/>
        <v>0</v>
      </c>
      <c r="AY124" s="13">
        <f t="shared" si="75"/>
        <v>0</v>
      </c>
      <c r="AZ124" s="13">
        <f t="shared" si="75"/>
        <v>0</v>
      </c>
      <c r="BA124" s="13">
        <f t="shared" si="75"/>
        <v>0</v>
      </c>
      <c r="BB124" s="13">
        <f t="shared" si="75"/>
        <v>0</v>
      </c>
      <c r="BC124" s="13">
        <f t="shared" si="75"/>
        <v>0</v>
      </c>
      <c r="BD124" s="13">
        <f t="shared" si="75"/>
        <v>0</v>
      </c>
      <c r="BE124" s="13">
        <f t="shared" si="75"/>
        <v>0</v>
      </c>
      <c r="BF124" s="13">
        <f t="shared" si="75"/>
        <v>0</v>
      </c>
      <c r="BG124" s="13">
        <f t="shared" si="75"/>
        <v>0</v>
      </c>
      <c r="BH124" s="13">
        <f t="shared" si="75"/>
        <v>0</v>
      </c>
      <c r="BI124" s="13">
        <f t="shared" si="75"/>
        <v>0</v>
      </c>
      <c r="BJ124" s="13">
        <f t="shared" si="75"/>
        <v>0</v>
      </c>
      <c r="BK124" s="13">
        <f t="shared" si="75"/>
        <v>0</v>
      </c>
      <c r="BL124" s="13">
        <f t="shared" si="75"/>
        <v>0</v>
      </c>
      <c r="BM124" s="80">
        <f t="shared" si="75"/>
        <v>0</v>
      </c>
    </row>
    <row r="125" spans="1:65" s="206" customFormat="1" ht="12.75" hidden="1" customHeight="1" x14ac:dyDescent="0.2">
      <c r="A125" s="308"/>
      <c r="B125" s="182" t="s">
        <v>164</v>
      </c>
      <c r="C125" s="186">
        <v>0</v>
      </c>
      <c r="D125" s="184">
        <f>SUM(F125:BM125)</f>
        <v>0</v>
      </c>
      <c r="E125" s="230"/>
      <c r="F125" s="160">
        <f>F123*$C$25</f>
        <v>0</v>
      </c>
      <c r="G125" s="160">
        <f t="shared" ref="G125:BM125" si="76">G123*$C$25</f>
        <v>0</v>
      </c>
      <c r="H125" s="160">
        <f t="shared" si="76"/>
        <v>0</v>
      </c>
      <c r="I125" s="160">
        <f t="shared" si="76"/>
        <v>0</v>
      </c>
      <c r="J125" s="160">
        <f t="shared" si="76"/>
        <v>0</v>
      </c>
      <c r="K125" s="160">
        <f t="shared" si="76"/>
        <v>0</v>
      </c>
      <c r="L125" s="160">
        <f t="shared" si="76"/>
        <v>0</v>
      </c>
      <c r="M125" s="160">
        <f t="shared" si="76"/>
        <v>0</v>
      </c>
      <c r="N125" s="160">
        <f t="shared" si="76"/>
        <v>0</v>
      </c>
      <c r="O125" s="160">
        <f t="shared" si="76"/>
        <v>0</v>
      </c>
      <c r="P125" s="160">
        <f t="shared" si="76"/>
        <v>0</v>
      </c>
      <c r="Q125" s="160">
        <f t="shared" si="76"/>
        <v>0</v>
      </c>
      <c r="R125" s="160">
        <f t="shared" si="76"/>
        <v>0</v>
      </c>
      <c r="S125" s="160">
        <f t="shared" si="76"/>
        <v>0</v>
      </c>
      <c r="T125" s="160">
        <f t="shared" si="76"/>
        <v>0</v>
      </c>
      <c r="U125" s="160">
        <f t="shared" si="76"/>
        <v>0</v>
      </c>
      <c r="V125" s="160">
        <f t="shared" si="76"/>
        <v>0</v>
      </c>
      <c r="W125" s="160">
        <f t="shared" si="76"/>
        <v>0</v>
      </c>
      <c r="X125" s="160">
        <f t="shared" si="76"/>
        <v>0</v>
      </c>
      <c r="Y125" s="160">
        <f t="shared" si="76"/>
        <v>0</v>
      </c>
      <c r="Z125" s="160">
        <f t="shared" si="76"/>
        <v>0</v>
      </c>
      <c r="AA125" s="160">
        <f t="shared" si="76"/>
        <v>0</v>
      </c>
      <c r="AB125" s="160">
        <f t="shared" si="76"/>
        <v>0</v>
      </c>
      <c r="AC125" s="160">
        <f t="shared" si="76"/>
        <v>0</v>
      </c>
      <c r="AD125" s="160">
        <f t="shared" si="76"/>
        <v>0</v>
      </c>
      <c r="AE125" s="160">
        <f t="shared" si="76"/>
        <v>0</v>
      </c>
      <c r="AF125" s="160">
        <f t="shared" si="76"/>
        <v>0</v>
      </c>
      <c r="AG125" s="160">
        <f t="shared" si="76"/>
        <v>0</v>
      </c>
      <c r="AH125" s="160">
        <f t="shared" si="76"/>
        <v>0</v>
      </c>
      <c r="AI125" s="160">
        <f t="shared" si="76"/>
        <v>0</v>
      </c>
      <c r="AJ125" s="160">
        <f t="shared" si="76"/>
        <v>0</v>
      </c>
      <c r="AK125" s="160">
        <f t="shared" si="76"/>
        <v>0</v>
      </c>
      <c r="AL125" s="160">
        <f t="shared" si="76"/>
        <v>0</v>
      </c>
      <c r="AM125" s="160">
        <f t="shared" si="76"/>
        <v>0</v>
      </c>
      <c r="AN125" s="160">
        <f t="shared" si="76"/>
        <v>0</v>
      </c>
      <c r="AO125" s="160">
        <f t="shared" si="76"/>
        <v>0</v>
      </c>
      <c r="AP125" s="160">
        <f t="shared" si="76"/>
        <v>0</v>
      </c>
      <c r="AQ125" s="160">
        <f t="shared" si="76"/>
        <v>0</v>
      </c>
      <c r="AR125" s="160">
        <f t="shared" si="76"/>
        <v>0</v>
      </c>
      <c r="AS125" s="160">
        <f t="shared" si="76"/>
        <v>0</v>
      </c>
      <c r="AT125" s="160">
        <f t="shared" si="76"/>
        <v>0</v>
      </c>
      <c r="AU125" s="160">
        <f t="shared" si="76"/>
        <v>0</v>
      </c>
      <c r="AV125" s="160">
        <f t="shared" si="76"/>
        <v>0</v>
      </c>
      <c r="AW125" s="160">
        <f t="shared" si="76"/>
        <v>0</v>
      </c>
      <c r="AX125" s="160">
        <f t="shared" si="76"/>
        <v>0</v>
      </c>
      <c r="AY125" s="160">
        <f t="shared" si="76"/>
        <v>0</v>
      </c>
      <c r="AZ125" s="160">
        <f t="shared" si="76"/>
        <v>0</v>
      </c>
      <c r="BA125" s="160">
        <f t="shared" si="76"/>
        <v>0</v>
      </c>
      <c r="BB125" s="160">
        <f t="shared" si="76"/>
        <v>0</v>
      </c>
      <c r="BC125" s="160">
        <f t="shared" si="76"/>
        <v>0</v>
      </c>
      <c r="BD125" s="160">
        <f t="shared" si="76"/>
        <v>0</v>
      </c>
      <c r="BE125" s="160">
        <f t="shared" si="76"/>
        <v>0</v>
      </c>
      <c r="BF125" s="160">
        <f t="shared" si="76"/>
        <v>0</v>
      </c>
      <c r="BG125" s="160">
        <f t="shared" si="76"/>
        <v>0</v>
      </c>
      <c r="BH125" s="160">
        <f t="shared" si="76"/>
        <v>0</v>
      </c>
      <c r="BI125" s="160">
        <f t="shared" si="76"/>
        <v>0</v>
      </c>
      <c r="BJ125" s="160">
        <f t="shared" si="76"/>
        <v>0</v>
      </c>
      <c r="BK125" s="160">
        <f t="shared" si="76"/>
        <v>0</v>
      </c>
      <c r="BL125" s="160">
        <f t="shared" si="76"/>
        <v>0</v>
      </c>
      <c r="BM125" s="160">
        <f t="shared" si="76"/>
        <v>0</v>
      </c>
    </row>
    <row r="126" spans="1:65" s="206" customFormat="1" ht="12.75" customHeight="1" thickBot="1" x14ac:dyDescent="0.25">
      <c r="A126" s="308"/>
      <c r="B126" s="181" t="s">
        <v>143</v>
      </c>
      <c r="C126" s="90"/>
      <c r="D126" s="184">
        <f>SUM(F126:BM126)</f>
        <v>66953.600000000006</v>
      </c>
      <c r="E126" s="230">
        <f>+E116+E117+E120</f>
        <v>7</v>
      </c>
      <c r="F126" s="81">
        <f>F123+F124+F125</f>
        <v>36142.400000000001</v>
      </c>
      <c r="G126" s="81">
        <f>G123+G124+G125</f>
        <v>6232.8</v>
      </c>
      <c r="H126" s="81">
        <f t="shared" ref="H126:BM126" si="77">H123+H124+H125</f>
        <v>24578.400000000001</v>
      </c>
      <c r="I126" s="81">
        <f t="shared" si="77"/>
        <v>0</v>
      </c>
      <c r="J126" s="81">
        <f t="shared" si="77"/>
        <v>0</v>
      </c>
      <c r="K126" s="81">
        <f t="shared" si="77"/>
        <v>0</v>
      </c>
      <c r="L126" s="81">
        <f t="shared" si="77"/>
        <v>0</v>
      </c>
      <c r="M126" s="81">
        <f t="shared" si="77"/>
        <v>0</v>
      </c>
      <c r="N126" s="81">
        <f t="shared" si="77"/>
        <v>0</v>
      </c>
      <c r="O126" s="81">
        <f t="shared" si="77"/>
        <v>0</v>
      </c>
      <c r="P126" s="81">
        <f t="shared" si="77"/>
        <v>0</v>
      </c>
      <c r="Q126" s="81">
        <f t="shared" si="77"/>
        <v>0</v>
      </c>
      <c r="R126" s="81">
        <f t="shared" si="77"/>
        <v>0</v>
      </c>
      <c r="S126" s="81">
        <f t="shared" si="77"/>
        <v>0</v>
      </c>
      <c r="T126" s="81">
        <f t="shared" si="77"/>
        <v>0</v>
      </c>
      <c r="U126" s="81">
        <f t="shared" si="77"/>
        <v>0</v>
      </c>
      <c r="V126" s="81">
        <f t="shared" si="77"/>
        <v>0</v>
      </c>
      <c r="W126" s="81">
        <f t="shared" si="77"/>
        <v>0</v>
      </c>
      <c r="X126" s="81">
        <f t="shared" si="77"/>
        <v>0</v>
      </c>
      <c r="Y126" s="81">
        <f t="shared" si="77"/>
        <v>0</v>
      </c>
      <c r="Z126" s="81">
        <f t="shared" si="77"/>
        <v>0</v>
      </c>
      <c r="AA126" s="81">
        <f t="shared" si="77"/>
        <v>0</v>
      </c>
      <c r="AB126" s="81">
        <f t="shared" si="77"/>
        <v>0</v>
      </c>
      <c r="AC126" s="81">
        <f t="shared" si="77"/>
        <v>0</v>
      </c>
      <c r="AD126" s="81">
        <f t="shared" si="77"/>
        <v>0</v>
      </c>
      <c r="AE126" s="81">
        <f t="shared" si="77"/>
        <v>0</v>
      </c>
      <c r="AF126" s="81">
        <f t="shared" si="77"/>
        <v>0</v>
      </c>
      <c r="AG126" s="81">
        <f t="shared" si="77"/>
        <v>0</v>
      </c>
      <c r="AH126" s="81">
        <f t="shared" si="77"/>
        <v>0</v>
      </c>
      <c r="AI126" s="81">
        <f t="shared" si="77"/>
        <v>0</v>
      </c>
      <c r="AJ126" s="81">
        <f t="shared" si="77"/>
        <v>0</v>
      </c>
      <c r="AK126" s="81">
        <f t="shared" si="77"/>
        <v>0</v>
      </c>
      <c r="AL126" s="81">
        <f t="shared" si="77"/>
        <v>0</v>
      </c>
      <c r="AM126" s="81">
        <f t="shared" si="77"/>
        <v>0</v>
      </c>
      <c r="AN126" s="81">
        <f t="shared" si="77"/>
        <v>0</v>
      </c>
      <c r="AO126" s="81">
        <f t="shared" si="77"/>
        <v>0</v>
      </c>
      <c r="AP126" s="81">
        <f t="shared" si="77"/>
        <v>0</v>
      </c>
      <c r="AQ126" s="81">
        <f t="shared" si="77"/>
        <v>0</v>
      </c>
      <c r="AR126" s="81">
        <f t="shared" si="77"/>
        <v>0</v>
      </c>
      <c r="AS126" s="81">
        <f t="shared" si="77"/>
        <v>0</v>
      </c>
      <c r="AT126" s="81">
        <f t="shared" si="77"/>
        <v>0</v>
      </c>
      <c r="AU126" s="81">
        <f t="shared" si="77"/>
        <v>0</v>
      </c>
      <c r="AV126" s="81">
        <f t="shared" si="77"/>
        <v>0</v>
      </c>
      <c r="AW126" s="81">
        <f t="shared" si="77"/>
        <v>0</v>
      </c>
      <c r="AX126" s="81">
        <f t="shared" si="77"/>
        <v>0</v>
      </c>
      <c r="AY126" s="81">
        <f t="shared" si="77"/>
        <v>0</v>
      </c>
      <c r="AZ126" s="81">
        <f t="shared" si="77"/>
        <v>0</v>
      </c>
      <c r="BA126" s="81">
        <f t="shared" si="77"/>
        <v>0</v>
      </c>
      <c r="BB126" s="81">
        <f t="shared" si="77"/>
        <v>0</v>
      </c>
      <c r="BC126" s="81">
        <f t="shared" si="77"/>
        <v>0</v>
      </c>
      <c r="BD126" s="81">
        <f t="shared" si="77"/>
        <v>0</v>
      </c>
      <c r="BE126" s="81">
        <f t="shared" si="77"/>
        <v>0</v>
      </c>
      <c r="BF126" s="81">
        <f t="shared" si="77"/>
        <v>0</v>
      </c>
      <c r="BG126" s="81">
        <f t="shared" si="77"/>
        <v>0</v>
      </c>
      <c r="BH126" s="81">
        <f t="shared" si="77"/>
        <v>0</v>
      </c>
      <c r="BI126" s="81">
        <f t="shared" si="77"/>
        <v>0</v>
      </c>
      <c r="BJ126" s="81">
        <f t="shared" si="77"/>
        <v>0</v>
      </c>
      <c r="BK126" s="81">
        <f t="shared" si="77"/>
        <v>0</v>
      </c>
      <c r="BL126" s="81">
        <f t="shared" si="77"/>
        <v>0</v>
      </c>
      <c r="BM126" s="81">
        <f t="shared" si="77"/>
        <v>0</v>
      </c>
    </row>
    <row r="127" spans="1:65" s="254" customFormat="1" ht="12.75" customHeight="1" thickBot="1" x14ac:dyDescent="0.25">
      <c r="A127" s="251"/>
      <c r="B127" s="252"/>
      <c r="C127" s="232"/>
      <c r="D127" s="253"/>
      <c r="E127" s="231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  <c r="AB127" s="253"/>
      <c r="AC127" s="253"/>
      <c r="AD127" s="253"/>
      <c r="AE127" s="253"/>
      <c r="AF127" s="253"/>
      <c r="AG127" s="253"/>
      <c r="AH127" s="253"/>
      <c r="AI127" s="253"/>
      <c r="AJ127" s="253"/>
      <c r="AK127" s="253"/>
      <c r="AL127" s="253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3"/>
      <c r="AX127" s="253"/>
      <c r="AY127" s="253"/>
      <c r="AZ127" s="253"/>
      <c r="BA127" s="253"/>
      <c r="BB127" s="253"/>
      <c r="BC127" s="253"/>
      <c r="BD127" s="253"/>
      <c r="BE127" s="253"/>
      <c r="BF127" s="253"/>
      <c r="BG127" s="253"/>
      <c r="BH127" s="253"/>
      <c r="BI127" s="253"/>
      <c r="BJ127" s="253"/>
      <c r="BK127" s="253"/>
      <c r="BL127" s="253"/>
      <c r="BM127" s="253"/>
    </row>
    <row r="128" spans="1:65" s="15" customFormat="1" ht="15.75" customHeight="1" x14ac:dyDescent="0.25">
      <c r="A128" s="307" t="s">
        <v>204</v>
      </c>
      <c r="B128" s="88" t="s">
        <v>106</v>
      </c>
      <c r="C128" s="82"/>
      <c r="D128" s="83" t="s">
        <v>96</v>
      </c>
      <c r="E128" s="83" t="s">
        <v>186</v>
      </c>
      <c r="F128" s="244" t="s">
        <v>15</v>
      </c>
      <c r="G128" s="244" t="s">
        <v>16</v>
      </c>
      <c r="H128" s="244" t="s">
        <v>17</v>
      </c>
      <c r="I128" s="244" t="s">
        <v>18</v>
      </c>
      <c r="J128" s="244" t="s">
        <v>19</v>
      </c>
      <c r="K128" s="244" t="s">
        <v>20</v>
      </c>
      <c r="L128" s="244" t="s">
        <v>21</v>
      </c>
      <c r="M128" s="244" t="s">
        <v>22</v>
      </c>
      <c r="N128" s="244" t="s">
        <v>23</v>
      </c>
      <c r="O128" s="244" t="s">
        <v>24</v>
      </c>
      <c r="P128" s="244" t="s">
        <v>25</v>
      </c>
      <c r="Q128" s="244" t="s">
        <v>26</v>
      </c>
      <c r="R128" s="244" t="s">
        <v>27</v>
      </c>
      <c r="S128" s="244" t="s">
        <v>28</v>
      </c>
      <c r="T128" s="244" t="s">
        <v>29</v>
      </c>
      <c r="U128" s="244" t="s">
        <v>30</v>
      </c>
      <c r="V128" s="244" t="s">
        <v>31</v>
      </c>
      <c r="W128" s="244" t="s">
        <v>32</v>
      </c>
      <c r="X128" s="244" t="s">
        <v>33</v>
      </c>
      <c r="Y128" s="244" t="s">
        <v>34</v>
      </c>
      <c r="Z128" s="244" t="s">
        <v>35</v>
      </c>
      <c r="AA128" s="244" t="s">
        <v>36</v>
      </c>
      <c r="AB128" s="244" t="s">
        <v>37</v>
      </c>
      <c r="AC128" s="244" t="s">
        <v>38</v>
      </c>
      <c r="AD128" s="244" t="s">
        <v>39</v>
      </c>
      <c r="AE128" s="244" t="s">
        <v>40</v>
      </c>
      <c r="AF128" s="244" t="s">
        <v>41</v>
      </c>
      <c r="AG128" s="244" t="s">
        <v>42</v>
      </c>
      <c r="AH128" s="244" t="s">
        <v>43</v>
      </c>
      <c r="AI128" s="244" t="s">
        <v>44</v>
      </c>
      <c r="AJ128" s="244" t="s">
        <v>45</v>
      </c>
      <c r="AK128" s="244" t="s">
        <v>46</v>
      </c>
      <c r="AL128" s="244" t="s">
        <v>47</v>
      </c>
      <c r="AM128" s="244" t="s">
        <v>48</v>
      </c>
      <c r="AN128" s="244" t="s">
        <v>49</v>
      </c>
      <c r="AO128" s="244" t="s">
        <v>50</v>
      </c>
      <c r="AP128" s="244" t="s">
        <v>51</v>
      </c>
      <c r="AQ128" s="244" t="s">
        <v>52</v>
      </c>
      <c r="AR128" s="244" t="s">
        <v>53</v>
      </c>
      <c r="AS128" s="244" t="s">
        <v>54</v>
      </c>
      <c r="AT128" s="244" t="s">
        <v>55</v>
      </c>
      <c r="AU128" s="244" t="s">
        <v>56</v>
      </c>
      <c r="AV128" s="244" t="s">
        <v>57</v>
      </c>
      <c r="AW128" s="244" t="s">
        <v>58</v>
      </c>
      <c r="AX128" s="244" t="s">
        <v>59</v>
      </c>
      <c r="AY128" s="244" t="s">
        <v>60</v>
      </c>
      <c r="AZ128" s="244" t="s">
        <v>61</v>
      </c>
      <c r="BA128" s="244" t="s">
        <v>62</v>
      </c>
      <c r="BB128" s="244" t="s">
        <v>63</v>
      </c>
      <c r="BC128" s="244" t="s">
        <v>64</v>
      </c>
      <c r="BD128" s="244" t="s">
        <v>65</v>
      </c>
      <c r="BE128" s="244" t="s">
        <v>66</v>
      </c>
      <c r="BF128" s="244" t="s">
        <v>67</v>
      </c>
      <c r="BG128" s="244" t="s">
        <v>68</v>
      </c>
      <c r="BH128" s="244" t="s">
        <v>69</v>
      </c>
      <c r="BI128" s="244" t="s">
        <v>70</v>
      </c>
      <c r="BJ128" s="244" t="s">
        <v>71</v>
      </c>
      <c r="BK128" s="244" t="s">
        <v>72</v>
      </c>
      <c r="BL128" s="244" t="s">
        <v>73</v>
      </c>
      <c r="BM128" s="245" t="s">
        <v>74</v>
      </c>
    </row>
    <row r="129" spans="1:65" s="206" customFormat="1" ht="12.75" customHeight="1" x14ac:dyDescent="0.2">
      <c r="A129" s="308"/>
      <c r="B129" s="76" t="s">
        <v>97</v>
      </c>
      <c r="C129" s="233">
        <v>122</v>
      </c>
      <c r="D129" s="201"/>
      <c r="E129" s="203">
        <f>SUM(F129:BM129)</f>
        <v>8</v>
      </c>
      <c r="F129" s="203">
        <v>8</v>
      </c>
      <c r="G129" s="203"/>
      <c r="H129" s="203"/>
      <c r="I129" s="203"/>
      <c r="J129" s="203"/>
      <c r="K129" s="203"/>
      <c r="L129" s="203"/>
      <c r="M129" s="203"/>
      <c r="N129" s="203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86"/>
    </row>
    <row r="130" spans="1:65" s="206" customFormat="1" ht="12.75" customHeight="1" x14ac:dyDescent="0.2">
      <c r="A130" s="308"/>
      <c r="B130" s="76" t="s">
        <v>98</v>
      </c>
      <c r="C130" s="234">
        <v>167</v>
      </c>
      <c r="D130" s="202"/>
      <c r="E130" s="203">
        <f t="shared" ref="E130:E137" si="78">SUM(F130:BM130)</f>
        <v>0</v>
      </c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03"/>
      <c r="BJ130" s="203"/>
      <c r="BK130" s="203"/>
      <c r="BL130" s="203"/>
      <c r="BM130" s="87"/>
    </row>
    <row r="131" spans="1:65" s="206" customFormat="1" ht="12.75" customHeight="1" x14ac:dyDescent="0.2">
      <c r="A131" s="308"/>
      <c r="B131" s="76" t="s">
        <v>99</v>
      </c>
      <c r="C131" s="234">
        <v>232</v>
      </c>
      <c r="D131" s="201"/>
      <c r="E131" s="203">
        <f t="shared" si="78"/>
        <v>8</v>
      </c>
      <c r="F131" s="203">
        <v>8</v>
      </c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  <c r="BJ131" s="203"/>
      <c r="BK131" s="203"/>
      <c r="BL131" s="203"/>
      <c r="BM131" s="87"/>
    </row>
    <row r="132" spans="1:65" s="206" customFormat="1" ht="12.75" customHeight="1" x14ac:dyDescent="0.2">
      <c r="A132" s="308"/>
      <c r="B132" s="76" t="s">
        <v>100</v>
      </c>
      <c r="C132" s="234">
        <v>318</v>
      </c>
      <c r="D132" s="201"/>
      <c r="E132" s="203">
        <f t="shared" si="78"/>
        <v>0</v>
      </c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203"/>
      <c r="BL132" s="203"/>
      <c r="BM132" s="87"/>
    </row>
    <row r="133" spans="1:65" s="206" customFormat="1" ht="12.75" customHeight="1" x14ac:dyDescent="0.2">
      <c r="A133" s="308"/>
      <c r="B133" s="76" t="s">
        <v>101</v>
      </c>
      <c r="C133" s="234">
        <v>424</v>
      </c>
      <c r="D133" s="202"/>
      <c r="E133" s="203">
        <f t="shared" si="78"/>
        <v>0</v>
      </c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87"/>
    </row>
    <row r="134" spans="1:65" s="206" customFormat="1" ht="12.75" customHeight="1" x14ac:dyDescent="0.2">
      <c r="A134" s="308"/>
      <c r="B134" s="76" t="s">
        <v>102</v>
      </c>
      <c r="C134" s="234">
        <v>574</v>
      </c>
      <c r="D134" s="201"/>
      <c r="E134" s="203">
        <f t="shared" si="78"/>
        <v>0</v>
      </c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  <c r="BB134" s="203"/>
      <c r="BC134" s="203"/>
      <c r="BD134" s="203"/>
      <c r="BE134" s="203"/>
      <c r="BF134" s="203"/>
      <c r="BG134" s="203"/>
      <c r="BH134" s="203"/>
      <c r="BI134" s="203"/>
      <c r="BJ134" s="203"/>
      <c r="BK134" s="203"/>
      <c r="BL134" s="203"/>
      <c r="BM134" s="87"/>
    </row>
    <row r="135" spans="1:65" s="206" customFormat="1" ht="12.75" customHeight="1" x14ac:dyDescent="0.2">
      <c r="A135" s="308"/>
      <c r="B135" s="76" t="s">
        <v>103</v>
      </c>
      <c r="C135" s="234">
        <v>915</v>
      </c>
      <c r="D135" s="202"/>
      <c r="E135" s="203">
        <f t="shared" si="78"/>
        <v>8</v>
      </c>
      <c r="F135" s="203"/>
      <c r="G135" s="203">
        <v>8</v>
      </c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  <c r="BJ135" s="203"/>
      <c r="BK135" s="203"/>
      <c r="BL135" s="203"/>
      <c r="BM135" s="87"/>
    </row>
    <row r="136" spans="1:65" s="206" customFormat="1" ht="12.75" customHeight="1" x14ac:dyDescent="0.2">
      <c r="A136" s="308"/>
      <c r="B136" s="76" t="s">
        <v>104</v>
      </c>
      <c r="C136" s="234">
        <v>1254</v>
      </c>
      <c r="D136" s="201"/>
      <c r="E136" s="203">
        <f t="shared" si="78"/>
        <v>0</v>
      </c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  <c r="BJ136" s="203"/>
      <c r="BK136" s="203"/>
      <c r="BL136" s="203"/>
      <c r="BM136" s="87"/>
    </row>
    <row r="137" spans="1:65" s="206" customFormat="1" ht="12.75" customHeight="1" thickBot="1" x14ac:dyDescent="0.25">
      <c r="A137" s="308"/>
      <c r="B137" s="77" t="s">
        <v>105</v>
      </c>
      <c r="C137" s="234">
        <v>1722</v>
      </c>
      <c r="D137" s="201"/>
      <c r="E137" s="203">
        <f t="shared" si="78"/>
        <v>16</v>
      </c>
      <c r="F137" s="203">
        <v>8</v>
      </c>
      <c r="G137" s="203"/>
      <c r="H137" s="203">
        <v>8</v>
      </c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  <c r="BJ137" s="203"/>
      <c r="BK137" s="203"/>
      <c r="BL137" s="203"/>
      <c r="BM137" s="87"/>
    </row>
    <row r="138" spans="1:65" s="206" customFormat="1" ht="12.75" customHeight="1" x14ac:dyDescent="0.2">
      <c r="A138" s="308"/>
      <c r="B138" s="17" t="s">
        <v>142</v>
      </c>
      <c r="C138" s="17"/>
      <c r="D138" s="184">
        <f>SUM(F138:BM138)</f>
        <v>37704</v>
      </c>
      <c r="E138" s="229"/>
      <c r="F138" s="13">
        <f>$C129*(1+F$7)*F129+$C130*(1+F$7)*F130+$C131*(1+F$7)*F131+$C132*(1+F$7)*F132+$C133*(1+F$7)*F133+$C134*(1+F$7)*F134+$C135*(1+F$7)*F135+$C136*(1+F$7)*F136+$C137*(1+F$7)*F137</f>
        <v>16608</v>
      </c>
      <c r="G138" s="13">
        <f>$C129*(1+G$7)*G129+$C130*(1+G$7)*G130+$C131*(1+G$7)*G131+$C132*(1+G$7)*G132+$C133*(1+G$7)*G133+$C134*(1+G$7)*G134+$C135*(1+G$7)*G135+$C136*(1+G$7)*G136+$C137*(1+G$7)*G137</f>
        <v>7320</v>
      </c>
      <c r="H138" s="13">
        <f t="shared" ref="H138:BL138" si="79">$C129*(1+H$7)*H129+$C130*(1+H$7)*H130+$C131*(1+H$7)*H131+$C132*(1+H$7)*H132+$C133*(1+H$7)*H133+$C134*(1+H$7)*H134+$C135*(1+H$7)*H135+$C136*(1+H$7)*H136+$C137*(1+H$7)*H137</f>
        <v>13776</v>
      </c>
      <c r="I138" s="13">
        <f t="shared" si="79"/>
        <v>0</v>
      </c>
      <c r="J138" s="13">
        <f t="shared" si="79"/>
        <v>0</v>
      </c>
      <c r="K138" s="13">
        <f t="shared" si="79"/>
        <v>0</v>
      </c>
      <c r="L138" s="13">
        <f t="shared" si="79"/>
        <v>0</v>
      </c>
      <c r="M138" s="13">
        <f t="shared" si="79"/>
        <v>0</v>
      </c>
      <c r="N138" s="13">
        <f t="shared" si="79"/>
        <v>0</v>
      </c>
      <c r="O138" s="13">
        <f t="shared" si="79"/>
        <v>0</v>
      </c>
      <c r="P138" s="13">
        <f t="shared" si="79"/>
        <v>0</v>
      </c>
      <c r="Q138" s="13">
        <f t="shared" si="79"/>
        <v>0</v>
      </c>
      <c r="R138" s="13">
        <f t="shared" si="79"/>
        <v>0</v>
      </c>
      <c r="S138" s="13">
        <f t="shared" si="79"/>
        <v>0</v>
      </c>
      <c r="T138" s="13">
        <f t="shared" si="79"/>
        <v>0</v>
      </c>
      <c r="U138" s="13">
        <f t="shared" si="79"/>
        <v>0</v>
      </c>
      <c r="V138" s="13">
        <f t="shared" si="79"/>
        <v>0</v>
      </c>
      <c r="W138" s="13">
        <f t="shared" si="79"/>
        <v>0</v>
      </c>
      <c r="X138" s="13">
        <f t="shared" si="79"/>
        <v>0</v>
      </c>
      <c r="Y138" s="13">
        <f t="shared" si="79"/>
        <v>0</v>
      </c>
      <c r="Z138" s="13">
        <f t="shared" si="79"/>
        <v>0</v>
      </c>
      <c r="AA138" s="13">
        <f t="shared" si="79"/>
        <v>0</v>
      </c>
      <c r="AB138" s="13">
        <f t="shared" si="79"/>
        <v>0</v>
      </c>
      <c r="AC138" s="13">
        <f t="shared" si="79"/>
        <v>0</v>
      </c>
      <c r="AD138" s="13">
        <f t="shared" si="79"/>
        <v>0</v>
      </c>
      <c r="AE138" s="13">
        <f t="shared" si="79"/>
        <v>0</v>
      </c>
      <c r="AF138" s="13">
        <f t="shared" si="79"/>
        <v>0</v>
      </c>
      <c r="AG138" s="13">
        <f t="shared" si="79"/>
        <v>0</v>
      </c>
      <c r="AH138" s="13">
        <f t="shared" si="79"/>
        <v>0</v>
      </c>
      <c r="AI138" s="13">
        <f t="shared" si="79"/>
        <v>0</v>
      </c>
      <c r="AJ138" s="13">
        <f t="shared" si="79"/>
        <v>0</v>
      </c>
      <c r="AK138" s="13">
        <f t="shared" si="79"/>
        <v>0</v>
      </c>
      <c r="AL138" s="13">
        <f t="shared" si="79"/>
        <v>0</v>
      </c>
      <c r="AM138" s="13">
        <f t="shared" si="79"/>
        <v>0</v>
      </c>
      <c r="AN138" s="13">
        <f t="shared" si="79"/>
        <v>0</v>
      </c>
      <c r="AO138" s="13">
        <f t="shared" si="79"/>
        <v>0</v>
      </c>
      <c r="AP138" s="13">
        <f t="shared" si="79"/>
        <v>0</v>
      </c>
      <c r="AQ138" s="13">
        <f t="shared" si="79"/>
        <v>0</v>
      </c>
      <c r="AR138" s="13">
        <f t="shared" si="79"/>
        <v>0</v>
      </c>
      <c r="AS138" s="13">
        <f t="shared" si="79"/>
        <v>0</v>
      </c>
      <c r="AT138" s="13">
        <f t="shared" si="79"/>
        <v>0</v>
      </c>
      <c r="AU138" s="13">
        <f t="shared" si="79"/>
        <v>0</v>
      </c>
      <c r="AV138" s="13">
        <f t="shared" si="79"/>
        <v>0</v>
      </c>
      <c r="AW138" s="13">
        <f t="shared" si="79"/>
        <v>0</v>
      </c>
      <c r="AX138" s="13">
        <f t="shared" si="79"/>
        <v>0</v>
      </c>
      <c r="AY138" s="13">
        <f t="shared" si="79"/>
        <v>0</v>
      </c>
      <c r="AZ138" s="13">
        <f t="shared" si="79"/>
        <v>0</v>
      </c>
      <c r="BA138" s="13">
        <f t="shared" si="79"/>
        <v>0</v>
      </c>
      <c r="BB138" s="13">
        <f t="shared" si="79"/>
        <v>0</v>
      </c>
      <c r="BC138" s="13">
        <f t="shared" si="79"/>
        <v>0</v>
      </c>
      <c r="BD138" s="13">
        <f t="shared" si="79"/>
        <v>0</v>
      </c>
      <c r="BE138" s="13">
        <f t="shared" si="79"/>
        <v>0</v>
      </c>
      <c r="BF138" s="13">
        <f t="shared" si="79"/>
        <v>0</v>
      </c>
      <c r="BG138" s="13">
        <f t="shared" si="79"/>
        <v>0</v>
      </c>
      <c r="BH138" s="13">
        <f t="shared" si="79"/>
        <v>0</v>
      </c>
      <c r="BI138" s="13">
        <f t="shared" si="79"/>
        <v>0</v>
      </c>
      <c r="BJ138" s="13">
        <f t="shared" si="79"/>
        <v>0</v>
      </c>
      <c r="BK138" s="13">
        <f t="shared" si="79"/>
        <v>0</v>
      </c>
      <c r="BL138" s="13">
        <f t="shared" si="79"/>
        <v>0</v>
      </c>
      <c r="BM138" s="80">
        <f>$C129*(1+BM$7)*BM129+$C130*(1+BM$7)*BM130+$C131*(1+BM$7)*BM131+$C132*(1+BM$7)*BM132+$C133*(1+BM$7)*BM133+$C134*(1+BM$7)*BM134+$C135*(1+BM$7)*BM135+$C136*(1+BM$7)*BM136+$C137*(1+BM$7)*BM137</f>
        <v>0</v>
      </c>
    </row>
    <row r="139" spans="1:65" s="206" customFormat="1" ht="12.75" customHeight="1" x14ac:dyDescent="0.2">
      <c r="A139" s="308"/>
      <c r="B139" s="238" t="s">
        <v>193</v>
      </c>
      <c r="C139" s="185">
        <v>1.8</v>
      </c>
      <c r="D139" s="184">
        <f>SUM(F139:BM139)</f>
        <v>67867.199999999997</v>
      </c>
      <c r="E139" s="229"/>
      <c r="F139" s="13">
        <f>$C139*F138</f>
        <v>29894.400000000001</v>
      </c>
      <c r="G139" s="13">
        <f t="shared" ref="G139:BM139" si="80">$C139*G138</f>
        <v>13176</v>
      </c>
      <c r="H139" s="13">
        <f t="shared" si="80"/>
        <v>24796.799999999999</v>
      </c>
      <c r="I139" s="13">
        <f t="shared" si="80"/>
        <v>0</v>
      </c>
      <c r="J139" s="13">
        <f t="shared" si="80"/>
        <v>0</v>
      </c>
      <c r="K139" s="13">
        <f t="shared" si="80"/>
        <v>0</v>
      </c>
      <c r="L139" s="13">
        <f t="shared" si="80"/>
        <v>0</v>
      </c>
      <c r="M139" s="13">
        <f t="shared" si="80"/>
        <v>0</v>
      </c>
      <c r="N139" s="13">
        <f t="shared" si="80"/>
        <v>0</v>
      </c>
      <c r="O139" s="13">
        <f t="shared" si="80"/>
        <v>0</v>
      </c>
      <c r="P139" s="13">
        <f t="shared" si="80"/>
        <v>0</v>
      </c>
      <c r="Q139" s="13">
        <f t="shared" si="80"/>
        <v>0</v>
      </c>
      <c r="R139" s="13">
        <f t="shared" si="80"/>
        <v>0</v>
      </c>
      <c r="S139" s="13">
        <f t="shared" si="80"/>
        <v>0</v>
      </c>
      <c r="T139" s="13">
        <f t="shared" si="80"/>
        <v>0</v>
      </c>
      <c r="U139" s="13">
        <f t="shared" si="80"/>
        <v>0</v>
      </c>
      <c r="V139" s="13">
        <f t="shared" si="80"/>
        <v>0</v>
      </c>
      <c r="W139" s="13">
        <f t="shared" si="80"/>
        <v>0</v>
      </c>
      <c r="X139" s="13">
        <f t="shared" si="80"/>
        <v>0</v>
      </c>
      <c r="Y139" s="13">
        <f t="shared" si="80"/>
        <v>0</v>
      </c>
      <c r="Z139" s="13">
        <f t="shared" si="80"/>
        <v>0</v>
      </c>
      <c r="AA139" s="13">
        <f t="shared" si="80"/>
        <v>0</v>
      </c>
      <c r="AB139" s="13">
        <f t="shared" si="80"/>
        <v>0</v>
      </c>
      <c r="AC139" s="13">
        <f t="shared" si="80"/>
        <v>0</v>
      </c>
      <c r="AD139" s="13">
        <f t="shared" si="80"/>
        <v>0</v>
      </c>
      <c r="AE139" s="13">
        <f t="shared" si="80"/>
        <v>0</v>
      </c>
      <c r="AF139" s="13">
        <f t="shared" si="80"/>
        <v>0</v>
      </c>
      <c r="AG139" s="13">
        <f t="shared" si="80"/>
        <v>0</v>
      </c>
      <c r="AH139" s="13">
        <f t="shared" si="80"/>
        <v>0</v>
      </c>
      <c r="AI139" s="13">
        <f t="shared" si="80"/>
        <v>0</v>
      </c>
      <c r="AJ139" s="13">
        <f t="shared" si="80"/>
        <v>0</v>
      </c>
      <c r="AK139" s="13">
        <f t="shared" si="80"/>
        <v>0</v>
      </c>
      <c r="AL139" s="13">
        <f t="shared" si="80"/>
        <v>0</v>
      </c>
      <c r="AM139" s="13">
        <f t="shared" si="80"/>
        <v>0</v>
      </c>
      <c r="AN139" s="13">
        <f t="shared" si="80"/>
        <v>0</v>
      </c>
      <c r="AO139" s="13">
        <f t="shared" si="80"/>
        <v>0</v>
      </c>
      <c r="AP139" s="13">
        <f t="shared" si="80"/>
        <v>0</v>
      </c>
      <c r="AQ139" s="13">
        <f t="shared" si="80"/>
        <v>0</v>
      </c>
      <c r="AR139" s="13">
        <f t="shared" si="80"/>
        <v>0</v>
      </c>
      <c r="AS139" s="13">
        <f t="shared" si="80"/>
        <v>0</v>
      </c>
      <c r="AT139" s="13">
        <f t="shared" si="80"/>
        <v>0</v>
      </c>
      <c r="AU139" s="13">
        <f t="shared" si="80"/>
        <v>0</v>
      </c>
      <c r="AV139" s="13">
        <f t="shared" si="80"/>
        <v>0</v>
      </c>
      <c r="AW139" s="13">
        <f t="shared" si="80"/>
        <v>0</v>
      </c>
      <c r="AX139" s="13">
        <f t="shared" si="80"/>
        <v>0</v>
      </c>
      <c r="AY139" s="13">
        <f t="shared" si="80"/>
        <v>0</v>
      </c>
      <c r="AZ139" s="13">
        <f t="shared" si="80"/>
        <v>0</v>
      </c>
      <c r="BA139" s="13">
        <f t="shared" si="80"/>
        <v>0</v>
      </c>
      <c r="BB139" s="13">
        <f t="shared" si="80"/>
        <v>0</v>
      </c>
      <c r="BC139" s="13">
        <f t="shared" si="80"/>
        <v>0</v>
      </c>
      <c r="BD139" s="13">
        <f t="shared" si="80"/>
        <v>0</v>
      </c>
      <c r="BE139" s="13">
        <f t="shared" si="80"/>
        <v>0</v>
      </c>
      <c r="BF139" s="13">
        <f t="shared" si="80"/>
        <v>0</v>
      </c>
      <c r="BG139" s="13">
        <f t="shared" si="80"/>
        <v>0</v>
      </c>
      <c r="BH139" s="13">
        <f t="shared" si="80"/>
        <v>0</v>
      </c>
      <c r="BI139" s="13">
        <f t="shared" si="80"/>
        <v>0</v>
      </c>
      <c r="BJ139" s="13">
        <f t="shared" si="80"/>
        <v>0</v>
      </c>
      <c r="BK139" s="13">
        <f t="shared" si="80"/>
        <v>0</v>
      </c>
      <c r="BL139" s="13">
        <f t="shared" si="80"/>
        <v>0</v>
      </c>
      <c r="BM139" s="80">
        <f t="shared" si="80"/>
        <v>0</v>
      </c>
    </row>
    <row r="140" spans="1:65" s="206" customFormat="1" ht="12.75" hidden="1" customHeight="1" x14ac:dyDescent="0.2">
      <c r="A140" s="308"/>
      <c r="B140" s="182" t="s">
        <v>164</v>
      </c>
      <c r="C140" s="186">
        <v>0</v>
      </c>
      <c r="D140" s="184">
        <f>SUM(F140:BM140)</f>
        <v>0</v>
      </c>
      <c r="E140" s="230"/>
      <c r="F140" s="160">
        <f>F138*$C$25</f>
        <v>0</v>
      </c>
      <c r="G140" s="160">
        <f t="shared" ref="G140:BM140" si="81">G138*$C$25</f>
        <v>0</v>
      </c>
      <c r="H140" s="160">
        <f t="shared" si="81"/>
        <v>0</v>
      </c>
      <c r="I140" s="160">
        <f t="shared" si="81"/>
        <v>0</v>
      </c>
      <c r="J140" s="160">
        <f t="shared" si="81"/>
        <v>0</v>
      </c>
      <c r="K140" s="160">
        <f t="shared" si="81"/>
        <v>0</v>
      </c>
      <c r="L140" s="160">
        <f t="shared" si="81"/>
        <v>0</v>
      </c>
      <c r="M140" s="160">
        <f t="shared" si="81"/>
        <v>0</v>
      </c>
      <c r="N140" s="160">
        <f t="shared" si="81"/>
        <v>0</v>
      </c>
      <c r="O140" s="160">
        <f t="shared" si="81"/>
        <v>0</v>
      </c>
      <c r="P140" s="160">
        <f t="shared" si="81"/>
        <v>0</v>
      </c>
      <c r="Q140" s="160">
        <f t="shared" si="81"/>
        <v>0</v>
      </c>
      <c r="R140" s="160">
        <f t="shared" si="81"/>
        <v>0</v>
      </c>
      <c r="S140" s="160">
        <f t="shared" si="81"/>
        <v>0</v>
      </c>
      <c r="T140" s="160">
        <f t="shared" si="81"/>
        <v>0</v>
      </c>
      <c r="U140" s="160">
        <f t="shared" si="81"/>
        <v>0</v>
      </c>
      <c r="V140" s="160">
        <f t="shared" si="81"/>
        <v>0</v>
      </c>
      <c r="W140" s="160">
        <f t="shared" si="81"/>
        <v>0</v>
      </c>
      <c r="X140" s="160">
        <f t="shared" si="81"/>
        <v>0</v>
      </c>
      <c r="Y140" s="160">
        <f t="shared" si="81"/>
        <v>0</v>
      </c>
      <c r="Z140" s="160">
        <f t="shared" si="81"/>
        <v>0</v>
      </c>
      <c r="AA140" s="160">
        <f t="shared" si="81"/>
        <v>0</v>
      </c>
      <c r="AB140" s="160">
        <f t="shared" si="81"/>
        <v>0</v>
      </c>
      <c r="AC140" s="160">
        <f t="shared" si="81"/>
        <v>0</v>
      </c>
      <c r="AD140" s="160">
        <f t="shared" si="81"/>
        <v>0</v>
      </c>
      <c r="AE140" s="160">
        <f t="shared" si="81"/>
        <v>0</v>
      </c>
      <c r="AF140" s="160">
        <f t="shared" si="81"/>
        <v>0</v>
      </c>
      <c r="AG140" s="160">
        <f t="shared" si="81"/>
        <v>0</v>
      </c>
      <c r="AH140" s="160">
        <f t="shared" si="81"/>
        <v>0</v>
      </c>
      <c r="AI140" s="160">
        <f t="shared" si="81"/>
        <v>0</v>
      </c>
      <c r="AJ140" s="160">
        <f t="shared" si="81"/>
        <v>0</v>
      </c>
      <c r="AK140" s="160">
        <f t="shared" si="81"/>
        <v>0</v>
      </c>
      <c r="AL140" s="160">
        <f t="shared" si="81"/>
        <v>0</v>
      </c>
      <c r="AM140" s="160">
        <f t="shared" si="81"/>
        <v>0</v>
      </c>
      <c r="AN140" s="160">
        <f t="shared" si="81"/>
        <v>0</v>
      </c>
      <c r="AO140" s="160">
        <f t="shared" si="81"/>
        <v>0</v>
      </c>
      <c r="AP140" s="160">
        <f t="shared" si="81"/>
        <v>0</v>
      </c>
      <c r="AQ140" s="160">
        <f t="shared" si="81"/>
        <v>0</v>
      </c>
      <c r="AR140" s="160">
        <f t="shared" si="81"/>
        <v>0</v>
      </c>
      <c r="AS140" s="160">
        <f t="shared" si="81"/>
        <v>0</v>
      </c>
      <c r="AT140" s="160">
        <f t="shared" si="81"/>
        <v>0</v>
      </c>
      <c r="AU140" s="160">
        <f t="shared" si="81"/>
        <v>0</v>
      </c>
      <c r="AV140" s="160">
        <f t="shared" si="81"/>
        <v>0</v>
      </c>
      <c r="AW140" s="160">
        <f t="shared" si="81"/>
        <v>0</v>
      </c>
      <c r="AX140" s="160">
        <f t="shared" si="81"/>
        <v>0</v>
      </c>
      <c r="AY140" s="160">
        <f t="shared" si="81"/>
        <v>0</v>
      </c>
      <c r="AZ140" s="160">
        <f t="shared" si="81"/>
        <v>0</v>
      </c>
      <c r="BA140" s="160">
        <f t="shared" si="81"/>
        <v>0</v>
      </c>
      <c r="BB140" s="160">
        <f t="shared" si="81"/>
        <v>0</v>
      </c>
      <c r="BC140" s="160">
        <f t="shared" si="81"/>
        <v>0</v>
      </c>
      <c r="BD140" s="160">
        <f t="shared" si="81"/>
        <v>0</v>
      </c>
      <c r="BE140" s="160">
        <f t="shared" si="81"/>
        <v>0</v>
      </c>
      <c r="BF140" s="160">
        <f t="shared" si="81"/>
        <v>0</v>
      </c>
      <c r="BG140" s="160">
        <f t="shared" si="81"/>
        <v>0</v>
      </c>
      <c r="BH140" s="160">
        <f t="shared" si="81"/>
        <v>0</v>
      </c>
      <c r="BI140" s="160">
        <f t="shared" si="81"/>
        <v>0</v>
      </c>
      <c r="BJ140" s="160">
        <f t="shared" si="81"/>
        <v>0</v>
      </c>
      <c r="BK140" s="160">
        <f t="shared" si="81"/>
        <v>0</v>
      </c>
      <c r="BL140" s="160">
        <f t="shared" si="81"/>
        <v>0</v>
      </c>
      <c r="BM140" s="160">
        <f t="shared" si="81"/>
        <v>0</v>
      </c>
    </row>
    <row r="141" spans="1:65" s="206" customFormat="1" ht="12.75" customHeight="1" thickBot="1" x14ac:dyDescent="0.25">
      <c r="A141" s="308"/>
      <c r="B141" s="181" t="s">
        <v>143</v>
      </c>
      <c r="C141" s="90"/>
      <c r="D141" s="184">
        <f>SUM(F141:BM141)</f>
        <v>105571.2</v>
      </c>
      <c r="E141" s="230">
        <f>+E131+E132+E135</f>
        <v>16</v>
      </c>
      <c r="F141" s="81">
        <f>F138+F139+F140</f>
        <v>46502.400000000001</v>
      </c>
      <c r="G141" s="81">
        <f>G138+G139+G140</f>
        <v>20496</v>
      </c>
      <c r="H141" s="81">
        <f t="shared" ref="H141:BM141" si="82">H138+H139+H140</f>
        <v>38572.800000000003</v>
      </c>
      <c r="I141" s="81">
        <f t="shared" si="82"/>
        <v>0</v>
      </c>
      <c r="J141" s="81">
        <f t="shared" si="82"/>
        <v>0</v>
      </c>
      <c r="K141" s="81">
        <f t="shared" si="82"/>
        <v>0</v>
      </c>
      <c r="L141" s="81">
        <f t="shared" si="82"/>
        <v>0</v>
      </c>
      <c r="M141" s="81">
        <f t="shared" si="82"/>
        <v>0</v>
      </c>
      <c r="N141" s="81">
        <f t="shared" si="82"/>
        <v>0</v>
      </c>
      <c r="O141" s="81">
        <f t="shared" si="82"/>
        <v>0</v>
      </c>
      <c r="P141" s="81">
        <f t="shared" si="82"/>
        <v>0</v>
      </c>
      <c r="Q141" s="81">
        <f t="shared" si="82"/>
        <v>0</v>
      </c>
      <c r="R141" s="81">
        <f t="shared" si="82"/>
        <v>0</v>
      </c>
      <c r="S141" s="81">
        <f t="shared" si="82"/>
        <v>0</v>
      </c>
      <c r="T141" s="81">
        <f t="shared" si="82"/>
        <v>0</v>
      </c>
      <c r="U141" s="81">
        <f t="shared" si="82"/>
        <v>0</v>
      </c>
      <c r="V141" s="81">
        <f t="shared" si="82"/>
        <v>0</v>
      </c>
      <c r="W141" s="81">
        <f t="shared" si="82"/>
        <v>0</v>
      </c>
      <c r="X141" s="81">
        <f t="shared" si="82"/>
        <v>0</v>
      </c>
      <c r="Y141" s="81">
        <f t="shared" si="82"/>
        <v>0</v>
      </c>
      <c r="Z141" s="81">
        <f t="shared" si="82"/>
        <v>0</v>
      </c>
      <c r="AA141" s="81">
        <f t="shared" si="82"/>
        <v>0</v>
      </c>
      <c r="AB141" s="81">
        <f t="shared" si="82"/>
        <v>0</v>
      </c>
      <c r="AC141" s="81">
        <f t="shared" si="82"/>
        <v>0</v>
      </c>
      <c r="AD141" s="81">
        <f t="shared" si="82"/>
        <v>0</v>
      </c>
      <c r="AE141" s="81">
        <f t="shared" si="82"/>
        <v>0</v>
      </c>
      <c r="AF141" s="81">
        <f t="shared" si="82"/>
        <v>0</v>
      </c>
      <c r="AG141" s="81">
        <f t="shared" si="82"/>
        <v>0</v>
      </c>
      <c r="AH141" s="81">
        <f t="shared" si="82"/>
        <v>0</v>
      </c>
      <c r="AI141" s="81">
        <f t="shared" si="82"/>
        <v>0</v>
      </c>
      <c r="AJ141" s="81">
        <f t="shared" si="82"/>
        <v>0</v>
      </c>
      <c r="AK141" s="81">
        <f t="shared" si="82"/>
        <v>0</v>
      </c>
      <c r="AL141" s="81">
        <f t="shared" si="82"/>
        <v>0</v>
      </c>
      <c r="AM141" s="81">
        <f t="shared" si="82"/>
        <v>0</v>
      </c>
      <c r="AN141" s="81">
        <f t="shared" si="82"/>
        <v>0</v>
      </c>
      <c r="AO141" s="81">
        <f t="shared" si="82"/>
        <v>0</v>
      </c>
      <c r="AP141" s="81">
        <f t="shared" si="82"/>
        <v>0</v>
      </c>
      <c r="AQ141" s="81">
        <f t="shared" si="82"/>
        <v>0</v>
      </c>
      <c r="AR141" s="81">
        <f t="shared" si="82"/>
        <v>0</v>
      </c>
      <c r="AS141" s="81">
        <f t="shared" si="82"/>
        <v>0</v>
      </c>
      <c r="AT141" s="81">
        <f t="shared" si="82"/>
        <v>0</v>
      </c>
      <c r="AU141" s="81">
        <f t="shared" si="82"/>
        <v>0</v>
      </c>
      <c r="AV141" s="81">
        <f t="shared" si="82"/>
        <v>0</v>
      </c>
      <c r="AW141" s="81">
        <f t="shared" si="82"/>
        <v>0</v>
      </c>
      <c r="AX141" s="81">
        <f t="shared" si="82"/>
        <v>0</v>
      </c>
      <c r="AY141" s="81">
        <f t="shared" si="82"/>
        <v>0</v>
      </c>
      <c r="AZ141" s="81">
        <f t="shared" si="82"/>
        <v>0</v>
      </c>
      <c r="BA141" s="81">
        <f t="shared" si="82"/>
        <v>0</v>
      </c>
      <c r="BB141" s="81">
        <f t="shared" si="82"/>
        <v>0</v>
      </c>
      <c r="BC141" s="81">
        <f t="shared" si="82"/>
        <v>0</v>
      </c>
      <c r="BD141" s="81">
        <f t="shared" si="82"/>
        <v>0</v>
      </c>
      <c r="BE141" s="81">
        <f t="shared" si="82"/>
        <v>0</v>
      </c>
      <c r="BF141" s="81">
        <f t="shared" si="82"/>
        <v>0</v>
      </c>
      <c r="BG141" s="81">
        <f t="shared" si="82"/>
        <v>0</v>
      </c>
      <c r="BH141" s="81">
        <f t="shared" si="82"/>
        <v>0</v>
      </c>
      <c r="BI141" s="81">
        <f t="shared" si="82"/>
        <v>0</v>
      </c>
      <c r="BJ141" s="81">
        <f t="shared" si="82"/>
        <v>0</v>
      </c>
      <c r="BK141" s="81">
        <f t="shared" si="82"/>
        <v>0</v>
      </c>
      <c r="BL141" s="81">
        <f t="shared" si="82"/>
        <v>0</v>
      </c>
      <c r="BM141" s="81">
        <f t="shared" si="82"/>
        <v>0</v>
      </c>
    </row>
    <row r="142" spans="1:65" s="254" customFormat="1" ht="12.75" customHeight="1" thickBot="1" x14ac:dyDescent="0.25">
      <c r="A142" s="251"/>
      <c r="B142" s="252"/>
      <c r="C142" s="232"/>
      <c r="D142" s="253"/>
      <c r="E142" s="231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53"/>
      <c r="AT142" s="253"/>
      <c r="AU142" s="253"/>
      <c r="AV142" s="253"/>
      <c r="AW142" s="253"/>
      <c r="AX142" s="253"/>
      <c r="AY142" s="253"/>
      <c r="AZ142" s="253"/>
      <c r="BA142" s="253"/>
      <c r="BB142" s="253"/>
      <c r="BC142" s="253"/>
      <c r="BD142" s="253"/>
      <c r="BE142" s="253"/>
      <c r="BF142" s="253"/>
      <c r="BG142" s="253"/>
      <c r="BH142" s="253"/>
      <c r="BI142" s="253"/>
      <c r="BJ142" s="253"/>
      <c r="BK142" s="253"/>
      <c r="BL142" s="253"/>
      <c r="BM142" s="253"/>
    </row>
    <row r="143" spans="1:65" s="15" customFormat="1" ht="15.75" customHeight="1" x14ac:dyDescent="0.25">
      <c r="A143" s="307" t="s">
        <v>203</v>
      </c>
      <c r="B143" s="88" t="s">
        <v>106</v>
      </c>
      <c r="C143" s="82"/>
      <c r="D143" s="83" t="s">
        <v>96</v>
      </c>
      <c r="E143" s="83" t="s">
        <v>186</v>
      </c>
      <c r="F143" s="244" t="s">
        <v>15</v>
      </c>
      <c r="G143" s="244" t="s">
        <v>16</v>
      </c>
      <c r="H143" s="244" t="s">
        <v>17</v>
      </c>
      <c r="I143" s="244" t="s">
        <v>18</v>
      </c>
      <c r="J143" s="244" t="s">
        <v>19</v>
      </c>
      <c r="K143" s="244" t="s">
        <v>20</v>
      </c>
      <c r="L143" s="244" t="s">
        <v>21</v>
      </c>
      <c r="M143" s="244" t="s">
        <v>22</v>
      </c>
      <c r="N143" s="244" t="s">
        <v>23</v>
      </c>
      <c r="O143" s="244" t="s">
        <v>24</v>
      </c>
      <c r="P143" s="244" t="s">
        <v>25</v>
      </c>
      <c r="Q143" s="244" t="s">
        <v>26</v>
      </c>
      <c r="R143" s="244" t="s">
        <v>27</v>
      </c>
      <c r="S143" s="244" t="s">
        <v>28</v>
      </c>
      <c r="T143" s="244" t="s">
        <v>29</v>
      </c>
      <c r="U143" s="244" t="s">
        <v>30</v>
      </c>
      <c r="V143" s="244" t="s">
        <v>31</v>
      </c>
      <c r="W143" s="244" t="s">
        <v>32</v>
      </c>
      <c r="X143" s="244" t="s">
        <v>33</v>
      </c>
      <c r="Y143" s="244" t="s">
        <v>34</v>
      </c>
      <c r="Z143" s="244" t="s">
        <v>35</v>
      </c>
      <c r="AA143" s="244" t="s">
        <v>36</v>
      </c>
      <c r="AB143" s="244" t="s">
        <v>37</v>
      </c>
      <c r="AC143" s="244" t="s">
        <v>38</v>
      </c>
      <c r="AD143" s="244" t="s">
        <v>39</v>
      </c>
      <c r="AE143" s="244" t="s">
        <v>40</v>
      </c>
      <c r="AF143" s="244" t="s">
        <v>41</v>
      </c>
      <c r="AG143" s="244" t="s">
        <v>42</v>
      </c>
      <c r="AH143" s="244" t="s">
        <v>43</v>
      </c>
      <c r="AI143" s="244" t="s">
        <v>44</v>
      </c>
      <c r="AJ143" s="244" t="s">
        <v>45</v>
      </c>
      <c r="AK143" s="244" t="s">
        <v>46</v>
      </c>
      <c r="AL143" s="244" t="s">
        <v>47</v>
      </c>
      <c r="AM143" s="244" t="s">
        <v>48</v>
      </c>
      <c r="AN143" s="244" t="s">
        <v>49</v>
      </c>
      <c r="AO143" s="244" t="s">
        <v>50</v>
      </c>
      <c r="AP143" s="244" t="s">
        <v>51</v>
      </c>
      <c r="AQ143" s="244" t="s">
        <v>52</v>
      </c>
      <c r="AR143" s="244" t="s">
        <v>53</v>
      </c>
      <c r="AS143" s="244" t="s">
        <v>54</v>
      </c>
      <c r="AT143" s="244" t="s">
        <v>55</v>
      </c>
      <c r="AU143" s="244" t="s">
        <v>56</v>
      </c>
      <c r="AV143" s="244" t="s">
        <v>57</v>
      </c>
      <c r="AW143" s="244" t="s">
        <v>58</v>
      </c>
      <c r="AX143" s="244" t="s">
        <v>59</v>
      </c>
      <c r="AY143" s="244" t="s">
        <v>60</v>
      </c>
      <c r="AZ143" s="244" t="s">
        <v>61</v>
      </c>
      <c r="BA143" s="244" t="s">
        <v>62</v>
      </c>
      <c r="BB143" s="244" t="s">
        <v>63</v>
      </c>
      <c r="BC143" s="244" t="s">
        <v>64</v>
      </c>
      <c r="BD143" s="244" t="s">
        <v>65</v>
      </c>
      <c r="BE143" s="244" t="s">
        <v>66</v>
      </c>
      <c r="BF143" s="244" t="s">
        <v>67</v>
      </c>
      <c r="BG143" s="244" t="s">
        <v>68</v>
      </c>
      <c r="BH143" s="244" t="s">
        <v>69</v>
      </c>
      <c r="BI143" s="244" t="s">
        <v>70</v>
      </c>
      <c r="BJ143" s="244" t="s">
        <v>71</v>
      </c>
      <c r="BK143" s="244" t="s">
        <v>72</v>
      </c>
      <c r="BL143" s="244" t="s">
        <v>73</v>
      </c>
      <c r="BM143" s="245" t="s">
        <v>74</v>
      </c>
    </row>
    <row r="144" spans="1:65" s="206" customFormat="1" ht="12.75" customHeight="1" x14ac:dyDescent="0.2">
      <c r="A144" s="308"/>
      <c r="B144" s="76" t="s">
        <v>97</v>
      </c>
      <c r="C144" s="233">
        <v>122</v>
      </c>
      <c r="D144" s="201"/>
      <c r="E144" s="203">
        <f>SUM(F144:BM144)</f>
        <v>9</v>
      </c>
      <c r="F144" s="203">
        <v>9</v>
      </c>
      <c r="G144" s="203"/>
      <c r="H144" s="203"/>
      <c r="I144" s="203"/>
      <c r="J144" s="203"/>
      <c r="K144" s="203"/>
      <c r="L144" s="203"/>
      <c r="M144" s="203"/>
      <c r="N144" s="203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204"/>
      <c r="AI144" s="204"/>
      <c r="AJ144" s="204"/>
      <c r="AK144" s="204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86"/>
    </row>
    <row r="145" spans="1:65" s="206" customFormat="1" ht="12.75" customHeight="1" x14ac:dyDescent="0.2">
      <c r="A145" s="308"/>
      <c r="B145" s="76" t="s">
        <v>98</v>
      </c>
      <c r="C145" s="234">
        <v>167</v>
      </c>
      <c r="D145" s="202"/>
      <c r="E145" s="203">
        <f t="shared" ref="E145:E152" si="83">SUM(F145:BM145)</f>
        <v>0</v>
      </c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/>
      <c r="AM145" s="203"/>
      <c r="AN145" s="203"/>
      <c r="AO145" s="203"/>
      <c r="AP145" s="203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3"/>
      <c r="BE145" s="203"/>
      <c r="BF145" s="203"/>
      <c r="BG145" s="203"/>
      <c r="BH145" s="203"/>
      <c r="BI145" s="203"/>
      <c r="BJ145" s="203"/>
      <c r="BK145" s="203"/>
      <c r="BL145" s="203"/>
      <c r="BM145" s="87"/>
    </row>
    <row r="146" spans="1:65" s="206" customFormat="1" ht="12.75" customHeight="1" x14ac:dyDescent="0.2">
      <c r="A146" s="308"/>
      <c r="B146" s="76" t="s">
        <v>99</v>
      </c>
      <c r="C146" s="234">
        <v>232</v>
      </c>
      <c r="D146" s="201"/>
      <c r="E146" s="203">
        <f t="shared" si="83"/>
        <v>0</v>
      </c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203"/>
      <c r="BL146" s="203"/>
      <c r="BM146" s="87"/>
    </row>
    <row r="147" spans="1:65" s="206" customFormat="1" ht="12.75" customHeight="1" x14ac:dyDescent="0.2">
      <c r="A147" s="308"/>
      <c r="B147" s="76" t="s">
        <v>100</v>
      </c>
      <c r="C147" s="234">
        <v>318</v>
      </c>
      <c r="D147" s="201"/>
      <c r="E147" s="203">
        <f t="shared" si="83"/>
        <v>9</v>
      </c>
      <c r="F147" s="203">
        <v>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  <c r="BH147" s="203"/>
      <c r="BI147" s="203"/>
      <c r="BJ147" s="203"/>
      <c r="BK147" s="203"/>
      <c r="BL147" s="203"/>
      <c r="BM147" s="87"/>
    </row>
    <row r="148" spans="1:65" s="206" customFormat="1" ht="12.75" customHeight="1" x14ac:dyDescent="0.2">
      <c r="A148" s="308"/>
      <c r="B148" s="76" t="s">
        <v>101</v>
      </c>
      <c r="C148" s="234">
        <v>424</v>
      </c>
      <c r="D148" s="202"/>
      <c r="E148" s="203">
        <f t="shared" si="83"/>
        <v>0</v>
      </c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3"/>
      <c r="AT148" s="203"/>
      <c r="AU148" s="203"/>
      <c r="AV148" s="203"/>
      <c r="AW148" s="203"/>
      <c r="AX148" s="203"/>
      <c r="AY148" s="203"/>
      <c r="AZ148" s="203"/>
      <c r="BA148" s="203"/>
      <c r="BB148" s="203"/>
      <c r="BC148" s="203"/>
      <c r="BD148" s="203"/>
      <c r="BE148" s="203"/>
      <c r="BF148" s="203"/>
      <c r="BG148" s="203"/>
      <c r="BH148" s="203"/>
      <c r="BI148" s="203"/>
      <c r="BJ148" s="203"/>
      <c r="BK148" s="203"/>
      <c r="BL148" s="203"/>
      <c r="BM148" s="87"/>
    </row>
    <row r="149" spans="1:65" s="206" customFormat="1" ht="12.75" customHeight="1" x14ac:dyDescent="0.2">
      <c r="A149" s="308"/>
      <c r="B149" s="76" t="s">
        <v>102</v>
      </c>
      <c r="C149" s="234">
        <v>574</v>
      </c>
      <c r="D149" s="201"/>
      <c r="E149" s="203">
        <f t="shared" si="83"/>
        <v>0</v>
      </c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203"/>
      <c r="BL149" s="203"/>
      <c r="BM149" s="87"/>
    </row>
    <row r="150" spans="1:65" s="206" customFormat="1" ht="12.75" customHeight="1" x14ac:dyDescent="0.2">
      <c r="A150" s="308"/>
      <c r="B150" s="76" t="s">
        <v>103</v>
      </c>
      <c r="C150" s="234">
        <v>915</v>
      </c>
      <c r="D150" s="202"/>
      <c r="E150" s="203">
        <f t="shared" si="83"/>
        <v>9</v>
      </c>
      <c r="F150" s="203"/>
      <c r="G150" s="203">
        <v>9</v>
      </c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87"/>
    </row>
    <row r="151" spans="1:65" s="206" customFormat="1" ht="12.75" customHeight="1" x14ac:dyDescent="0.2">
      <c r="A151" s="308"/>
      <c r="B151" s="76" t="s">
        <v>104</v>
      </c>
      <c r="C151" s="234">
        <v>1254</v>
      </c>
      <c r="D151" s="201"/>
      <c r="E151" s="203">
        <f t="shared" si="83"/>
        <v>18</v>
      </c>
      <c r="F151" s="203">
        <v>9</v>
      </c>
      <c r="G151" s="203"/>
      <c r="H151" s="203">
        <v>9</v>
      </c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203"/>
      <c r="BL151" s="203"/>
      <c r="BM151" s="87"/>
    </row>
    <row r="152" spans="1:65" s="206" customFormat="1" ht="12.75" customHeight="1" thickBot="1" x14ac:dyDescent="0.25">
      <c r="A152" s="308"/>
      <c r="B152" s="77" t="s">
        <v>105</v>
      </c>
      <c r="C152" s="234">
        <v>1722</v>
      </c>
      <c r="D152" s="201"/>
      <c r="E152" s="203">
        <f t="shared" si="83"/>
        <v>9</v>
      </c>
      <c r="F152" s="203">
        <v>9</v>
      </c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3"/>
      <c r="AT152" s="203"/>
      <c r="AU152" s="203"/>
      <c r="AV152" s="203"/>
      <c r="AW152" s="203"/>
      <c r="AX152" s="203"/>
      <c r="AY152" s="203"/>
      <c r="AZ152" s="203"/>
      <c r="BA152" s="203"/>
      <c r="BB152" s="203"/>
      <c r="BC152" s="203"/>
      <c r="BD152" s="203"/>
      <c r="BE152" s="203"/>
      <c r="BF152" s="203"/>
      <c r="BG152" s="203"/>
      <c r="BH152" s="203"/>
      <c r="BI152" s="203"/>
      <c r="BJ152" s="203"/>
      <c r="BK152" s="203"/>
      <c r="BL152" s="203"/>
      <c r="BM152" s="87"/>
    </row>
    <row r="153" spans="1:65" s="206" customFormat="1" ht="12.75" customHeight="1" x14ac:dyDescent="0.2">
      <c r="A153" s="308"/>
      <c r="B153" s="17" t="s">
        <v>142</v>
      </c>
      <c r="C153" s="17"/>
      <c r="D153" s="184">
        <f>SUM(F153:BM153)</f>
        <v>50265</v>
      </c>
      <c r="E153" s="229"/>
      <c r="F153" s="13">
        <f>$C144*(1+F$7)*F144+$C145*(1+F$7)*F145+$C146*(1+F$7)*F146+$C147*(1+F$7)*F147+$C148*(1+F$7)*F148+$C149*(1+F$7)*F149+$C150*(1+F$7)*F150+$C151*(1+F$7)*F151+$C152*(1+F$7)*F152</f>
        <v>30744</v>
      </c>
      <c r="G153" s="13">
        <f>$C144*(1+G$7)*G144+$C145*(1+G$7)*G145+$C146*(1+G$7)*G146+$C147*(1+G$7)*G147+$C148*(1+G$7)*G148+$C149*(1+G$7)*G149+$C150*(1+G$7)*G150+$C151*(1+G$7)*G151+$C152*(1+G$7)*G152</f>
        <v>8235</v>
      </c>
      <c r="H153" s="13">
        <f t="shared" ref="H153:BL153" si="84">$C144*(1+H$7)*H144+$C145*(1+H$7)*H145+$C146*(1+H$7)*H146+$C147*(1+H$7)*H147+$C148*(1+H$7)*H148+$C149*(1+H$7)*H149+$C150*(1+H$7)*H150+$C151*(1+H$7)*H151+$C152*(1+H$7)*H152</f>
        <v>11286</v>
      </c>
      <c r="I153" s="13">
        <f t="shared" si="84"/>
        <v>0</v>
      </c>
      <c r="J153" s="13">
        <f t="shared" si="84"/>
        <v>0</v>
      </c>
      <c r="K153" s="13">
        <f t="shared" si="84"/>
        <v>0</v>
      </c>
      <c r="L153" s="13">
        <f t="shared" si="84"/>
        <v>0</v>
      </c>
      <c r="M153" s="13">
        <f t="shared" si="84"/>
        <v>0</v>
      </c>
      <c r="N153" s="13">
        <f t="shared" si="84"/>
        <v>0</v>
      </c>
      <c r="O153" s="13">
        <f t="shared" si="84"/>
        <v>0</v>
      </c>
      <c r="P153" s="13">
        <f t="shared" si="84"/>
        <v>0</v>
      </c>
      <c r="Q153" s="13">
        <f t="shared" si="84"/>
        <v>0</v>
      </c>
      <c r="R153" s="13">
        <f t="shared" si="84"/>
        <v>0</v>
      </c>
      <c r="S153" s="13">
        <f t="shared" si="84"/>
        <v>0</v>
      </c>
      <c r="T153" s="13">
        <f t="shared" si="84"/>
        <v>0</v>
      </c>
      <c r="U153" s="13">
        <f t="shared" si="84"/>
        <v>0</v>
      </c>
      <c r="V153" s="13">
        <f t="shared" si="84"/>
        <v>0</v>
      </c>
      <c r="W153" s="13">
        <f t="shared" si="84"/>
        <v>0</v>
      </c>
      <c r="X153" s="13">
        <f t="shared" si="84"/>
        <v>0</v>
      </c>
      <c r="Y153" s="13">
        <f t="shared" si="84"/>
        <v>0</v>
      </c>
      <c r="Z153" s="13">
        <f t="shared" si="84"/>
        <v>0</v>
      </c>
      <c r="AA153" s="13">
        <f t="shared" si="84"/>
        <v>0</v>
      </c>
      <c r="AB153" s="13">
        <f t="shared" si="84"/>
        <v>0</v>
      </c>
      <c r="AC153" s="13">
        <f t="shared" si="84"/>
        <v>0</v>
      </c>
      <c r="AD153" s="13">
        <f t="shared" si="84"/>
        <v>0</v>
      </c>
      <c r="AE153" s="13">
        <f t="shared" si="84"/>
        <v>0</v>
      </c>
      <c r="AF153" s="13">
        <f t="shared" si="84"/>
        <v>0</v>
      </c>
      <c r="AG153" s="13">
        <f t="shared" si="84"/>
        <v>0</v>
      </c>
      <c r="AH153" s="13">
        <f t="shared" si="84"/>
        <v>0</v>
      </c>
      <c r="AI153" s="13">
        <f t="shared" si="84"/>
        <v>0</v>
      </c>
      <c r="AJ153" s="13">
        <f t="shared" si="84"/>
        <v>0</v>
      </c>
      <c r="AK153" s="13">
        <f t="shared" si="84"/>
        <v>0</v>
      </c>
      <c r="AL153" s="13">
        <f t="shared" si="84"/>
        <v>0</v>
      </c>
      <c r="AM153" s="13">
        <f t="shared" si="84"/>
        <v>0</v>
      </c>
      <c r="AN153" s="13">
        <f t="shared" si="84"/>
        <v>0</v>
      </c>
      <c r="AO153" s="13">
        <f t="shared" si="84"/>
        <v>0</v>
      </c>
      <c r="AP153" s="13">
        <f t="shared" si="84"/>
        <v>0</v>
      </c>
      <c r="AQ153" s="13">
        <f t="shared" si="84"/>
        <v>0</v>
      </c>
      <c r="AR153" s="13">
        <f t="shared" si="84"/>
        <v>0</v>
      </c>
      <c r="AS153" s="13">
        <f t="shared" si="84"/>
        <v>0</v>
      </c>
      <c r="AT153" s="13">
        <f t="shared" si="84"/>
        <v>0</v>
      </c>
      <c r="AU153" s="13">
        <f t="shared" si="84"/>
        <v>0</v>
      </c>
      <c r="AV153" s="13">
        <f t="shared" si="84"/>
        <v>0</v>
      </c>
      <c r="AW153" s="13">
        <f t="shared" si="84"/>
        <v>0</v>
      </c>
      <c r="AX153" s="13">
        <f t="shared" si="84"/>
        <v>0</v>
      </c>
      <c r="AY153" s="13">
        <f t="shared" si="84"/>
        <v>0</v>
      </c>
      <c r="AZ153" s="13">
        <f t="shared" si="84"/>
        <v>0</v>
      </c>
      <c r="BA153" s="13">
        <f t="shared" si="84"/>
        <v>0</v>
      </c>
      <c r="BB153" s="13">
        <f t="shared" si="84"/>
        <v>0</v>
      </c>
      <c r="BC153" s="13">
        <f t="shared" si="84"/>
        <v>0</v>
      </c>
      <c r="BD153" s="13">
        <f t="shared" si="84"/>
        <v>0</v>
      </c>
      <c r="BE153" s="13">
        <f t="shared" si="84"/>
        <v>0</v>
      </c>
      <c r="BF153" s="13">
        <f t="shared" si="84"/>
        <v>0</v>
      </c>
      <c r="BG153" s="13">
        <f t="shared" si="84"/>
        <v>0</v>
      </c>
      <c r="BH153" s="13">
        <f t="shared" si="84"/>
        <v>0</v>
      </c>
      <c r="BI153" s="13">
        <f t="shared" si="84"/>
        <v>0</v>
      </c>
      <c r="BJ153" s="13">
        <f t="shared" si="84"/>
        <v>0</v>
      </c>
      <c r="BK153" s="13">
        <f t="shared" si="84"/>
        <v>0</v>
      </c>
      <c r="BL153" s="13">
        <f t="shared" si="84"/>
        <v>0</v>
      </c>
      <c r="BM153" s="80">
        <f>$C144*(1+BM$7)*BM144+$C145*(1+BM$7)*BM145+$C146*(1+BM$7)*BM146+$C147*(1+BM$7)*BM147+$C148*(1+BM$7)*BM148+$C149*(1+BM$7)*BM149+$C150*(1+BM$7)*BM150+$C151*(1+BM$7)*BM151+$C152*(1+BM$7)*BM152</f>
        <v>0</v>
      </c>
    </row>
    <row r="154" spans="1:65" s="206" customFormat="1" ht="12.75" customHeight="1" x14ac:dyDescent="0.2">
      <c r="A154" s="308"/>
      <c r="B154" s="238" t="s">
        <v>193</v>
      </c>
      <c r="C154" s="185">
        <v>1.8</v>
      </c>
      <c r="D154" s="184">
        <f>SUM(F154:BM154)</f>
        <v>90477.000000000015</v>
      </c>
      <c r="E154" s="229"/>
      <c r="F154" s="13">
        <f>$C154*F153</f>
        <v>55339.200000000004</v>
      </c>
      <c r="G154" s="13">
        <f t="shared" ref="G154:BM154" si="85">$C154*G153</f>
        <v>14823</v>
      </c>
      <c r="H154" s="13">
        <f t="shared" si="85"/>
        <v>20314.8</v>
      </c>
      <c r="I154" s="13">
        <f t="shared" si="85"/>
        <v>0</v>
      </c>
      <c r="J154" s="13">
        <f t="shared" si="85"/>
        <v>0</v>
      </c>
      <c r="K154" s="13">
        <f t="shared" si="85"/>
        <v>0</v>
      </c>
      <c r="L154" s="13">
        <f t="shared" si="85"/>
        <v>0</v>
      </c>
      <c r="M154" s="13">
        <f t="shared" si="85"/>
        <v>0</v>
      </c>
      <c r="N154" s="13">
        <f t="shared" si="85"/>
        <v>0</v>
      </c>
      <c r="O154" s="13">
        <f t="shared" si="85"/>
        <v>0</v>
      </c>
      <c r="P154" s="13">
        <f t="shared" si="85"/>
        <v>0</v>
      </c>
      <c r="Q154" s="13">
        <f t="shared" si="85"/>
        <v>0</v>
      </c>
      <c r="R154" s="13">
        <f t="shared" si="85"/>
        <v>0</v>
      </c>
      <c r="S154" s="13">
        <f t="shared" si="85"/>
        <v>0</v>
      </c>
      <c r="T154" s="13">
        <f t="shared" si="85"/>
        <v>0</v>
      </c>
      <c r="U154" s="13">
        <f t="shared" si="85"/>
        <v>0</v>
      </c>
      <c r="V154" s="13">
        <f t="shared" si="85"/>
        <v>0</v>
      </c>
      <c r="W154" s="13">
        <f t="shared" si="85"/>
        <v>0</v>
      </c>
      <c r="X154" s="13">
        <f t="shared" si="85"/>
        <v>0</v>
      </c>
      <c r="Y154" s="13">
        <f t="shared" si="85"/>
        <v>0</v>
      </c>
      <c r="Z154" s="13">
        <f t="shared" si="85"/>
        <v>0</v>
      </c>
      <c r="AA154" s="13">
        <f t="shared" si="85"/>
        <v>0</v>
      </c>
      <c r="AB154" s="13">
        <f t="shared" si="85"/>
        <v>0</v>
      </c>
      <c r="AC154" s="13">
        <f t="shared" si="85"/>
        <v>0</v>
      </c>
      <c r="AD154" s="13">
        <f t="shared" si="85"/>
        <v>0</v>
      </c>
      <c r="AE154" s="13">
        <f t="shared" si="85"/>
        <v>0</v>
      </c>
      <c r="AF154" s="13">
        <f t="shared" si="85"/>
        <v>0</v>
      </c>
      <c r="AG154" s="13">
        <f t="shared" si="85"/>
        <v>0</v>
      </c>
      <c r="AH154" s="13">
        <f t="shared" si="85"/>
        <v>0</v>
      </c>
      <c r="AI154" s="13">
        <f t="shared" si="85"/>
        <v>0</v>
      </c>
      <c r="AJ154" s="13">
        <f t="shared" si="85"/>
        <v>0</v>
      </c>
      <c r="AK154" s="13">
        <f t="shared" si="85"/>
        <v>0</v>
      </c>
      <c r="AL154" s="13">
        <f t="shared" si="85"/>
        <v>0</v>
      </c>
      <c r="AM154" s="13">
        <f t="shared" si="85"/>
        <v>0</v>
      </c>
      <c r="AN154" s="13">
        <f t="shared" si="85"/>
        <v>0</v>
      </c>
      <c r="AO154" s="13">
        <f t="shared" si="85"/>
        <v>0</v>
      </c>
      <c r="AP154" s="13">
        <f t="shared" si="85"/>
        <v>0</v>
      </c>
      <c r="AQ154" s="13">
        <f t="shared" si="85"/>
        <v>0</v>
      </c>
      <c r="AR154" s="13">
        <f t="shared" si="85"/>
        <v>0</v>
      </c>
      <c r="AS154" s="13">
        <f t="shared" si="85"/>
        <v>0</v>
      </c>
      <c r="AT154" s="13">
        <f t="shared" si="85"/>
        <v>0</v>
      </c>
      <c r="AU154" s="13">
        <f t="shared" si="85"/>
        <v>0</v>
      </c>
      <c r="AV154" s="13">
        <f t="shared" si="85"/>
        <v>0</v>
      </c>
      <c r="AW154" s="13">
        <f t="shared" si="85"/>
        <v>0</v>
      </c>
      <c r="AX154" s="13">
        <f t="shared" si="85"/>
        <v>0</v>
      </c>
      <c r="AY154" s="13">
        <f t="shared" si="85"/>
        <v>0</v>
      </c>
      <c r="AZ154" s="13">
        <f t="shared" si="85"/>
        <v>0</v>
      </c>
      <c r="BA154" s="13">
        <f t="shared" si="85"/>
        <v>0</v>
      </c>
      <c r="BB154" s="13">
        <f t="shared" si="85"/>
        <v>0</v>
      </c>
      <c r="BC154" s="13">
        <f t="shared" si="85"/>
        <v>0</v>
      </c>
      <c r="BD154" s="13">
        <f t="shared" si="85"/>
        <v>0</v>
      </c>
      <c r="BE154" s="13">
        <f t="shared" si="85"/>
        <v>0</v>
      </c>
      <c r="BF154" s="13">
        <f t="shared" si="85"/>
        <v>0</v>
      </c>
      <c r="BG154" s="13">
        <f t="shared" si="85"/>
        <v>0</v>
      </c>
      <c r="BH154" s="13">
        <f t="shared" si="85"/>
        <v>0</v>
      </c>
      <c r="BI154" s="13">
        <f t="shared" si="85"/>
        <v>0</v>
      </c>
      <c r="BJ154" s="13">
        <f t="shared" si="85"/>
        <v>0</v>
      </c>
      <c r="BK154" s="13">
        <f t="shared" si="85"/>
        <v>0</v>
      </c>
      <c r="BL154" s="13">
        <f t="shared" si="85"/>
        <v>0</v>
      </c>
      <c r="BM154" s="80">
        <f t="shared" si="85"/>
        <v>0</v>
      </c>
    </row>
    <row r="155" spans="1:65" s="206" customFormat="1" ht="12.75" hidden="1" customHeight="1" x14ac:dyDescent="0.2">
      <c r="A155" s="308"/>
      <c r="B155" s="182" t="s">
        <v>164</v>
      </c>
      <c r="C155" s="186">
        <v>0</v>
      </c>
      <c r="D155" s="184">
        <f>SUM(F155:BM155)</f>
        <v>0</v>
      </c>
      <c r="E155" s="230"/>
      <c r="F155" s="160">
        <f>F153*$C$25</f>
        <v>0</v>
      </c>
      <c r="G155" s="160">
        <f t="shared" ref="G155:BM155" si="86">G153*$C$25</f>
        <v>0</v>
      </c>
      <c r="H155" s="160">
        <f t="shared" si="86"/>
        <v>0</v>
      </c>
      <c r="I155" s="160">
        <f t="shared" si="86"/>
        <v>0</v>
      </c>
      <c r="J155" s="160">
        <f t="shared" si="86"/>
        <v>0</v>
      </c>
      <c r="K155" s="160">
        <f t="shared" si="86"/>
        <v>0</v>
      </c>
      <c r="L155" s="160">
        <f t="shared" si="86"/>
        <v>0</v>
      </c>
      <c r="M155" s="160">
        <f t="shared" si="86"/>
        <v>0</v>
      </c>
      <c r="N155" s="160">
        <f t="shared" si="86"/>
        <v>0</v>
      </c>
      <c r="O155" s="160">
        <f t="shared" si="86"/>
        <v>0</v>
      </c>
      <c r="P155" s="160">
        <f t="shared" si="86"/>
        <v>0</v>
      </c>
      <c r="Q155" s="160">
        <f t="shared" si="86"/>
        <v>0</v>
      </c>
      <c r="R155" s="160">
        <f t="shared" si="86"/>
        <v>0</v>
      </c>
      <c r="S155" s="160">
        <f t="shared" si="86"/>
        <v>0</v>
      </c>
      <c r="T155" s="160">
        <f t="shared" si="86"/>
        <v>0</v>
      </c>
      <c r="U155" s="160">
        <f t="shared" si="86"/>
        <v>0</v>
      </c>
      <c r="V155" s="160">
        <f t="shared" si="86"/>
        <v>0</v>
      </c>
      <c r="W155" s="160">
        <f t="shared" si="86"/>
        <v>0</v>
      </c>
      <c r="X155" s="160">
        <f t="shared" si="86"/>
        <v>0</v>
      </c>
      <c r="Y155" s="160">
        <f t="shared" si="86"/>
        <v>0</v>
      </c>
      <c r="Z155" s="160">
        <f t="shared" si="86"/>
        <v>0</v>
      </c>
      <c r="AA155" s="160">
        <f t="shared" si="86"/>
        <v>0</v>
      </c>
      <c r="AB155" s="160">
        <f t="shared" si="86"/>
        <v>0</v>
      </c>
      <c r="AC155" s="160">
        <f t="shared" si="86"/>
        <v>0</v>
      </c>
      <c r="AD155" s="160">
        <f t="shared" si="86"/>
        <v>0</v>
      </c>
      <c r="AE155" s="160">
        <f t="shared" si="86"/>
        <v>0</v>
      </c>
      <c r="AF155" s="160">
        <f t="shared" si="86"/>
        <v>0</v>
      </c>
      <c r="AG155" s="160">
        <f t="shared" si="86"/>
        <v>0</v>
      </c>
      <c r="AH155" s="160">
        <f t="shared" si="86"/>
        <v>0</v>
      </c>
      <c r="AI155" s="160">
        <f t="shared" si="86"/>
        <v>0</v>
      </c>
      <c r="AJ155" s="160">
        <f t="shared" si="86"/>
        <v>0</v>
      </c>
      <c r="AK155" s="160">
        <f t="shared" si="86"/>
        <v>0</v>
      </c>
      <c r="AL155" s="160">
        <f t="shared" si="86"/>
        <v>0</v>
      </c>
      <c r="AM155" s="160">
        <f t="shared" si="86"/>
        <v>0</v>
      </c>
      <c r="AN155" s="160">
        <f t="shared" si="86"/>
        <v>0</v>
      </c>
      <c r="AO155" s="160">
        <f t="shared" si="86"/>
        <v>0</v>
      </c>
      <c r="AP155" s="160">
        <f t="shared" si="86"/>
        <v>0</v>
      </c>
      <c r="AQ155" s="160">
        <f t="shared" si="86"/>
        <v>0</v>
      </c>
      <c r="AR155" s="160">
        <f t="shared" si="86"/>
        <v>0</v>
      </c>
      <c r="AS155" s="160">
        <f t="shared" si="86"/>
        <v>0</v>
      </c>
      <c r="AT155" s="160">
        <f t="shared" si="86"/>
        <v>0</v>
      </c>
      <c r="AU155" s="160">
        <f t="shared" si="86"/>
        <v>0</v>
      </c>
      <c r="AV155" s="160">
        <f t="shared" si="86"/>
        <v>0</v>
      </c>
      <c r="AW155" s="160">
        <f t="shared" si="86"/>
        <v>0</v>
      </c>
      <c r="AX155" s="160">
        <f t="shared" si="86"/>
        <v>0</v>
      </c>
      <c r="AY155" s="160">
        <f t="shared" si="86"/>
        <v>0</v>
      </c>
      <c r="AZ155" s="160">
        <f t="shared" si="86"/>
        <v>0</v>
      </c>
      <c r="BA155" s="160">
        <f t="shared" si="86"/>
        <v>0</v>
      </c>
      <c r="BB155" s="160">
        <f t="shared" si="86"/>
        <v>0</v>
      </c>
      <c r="BC155" s="160">
        <f t="shared" si="86"/>
        <v>0</v>
      </c>
      <c r="BD155" s="160">
        <f t="shared" si="86"/>
        <v>0</v>
      </c>
      <c r="BE155" s="160">
        <f t="shared" si="86"/>
        <v>0</v>
      </c>
      <c r="BF155" s="160">
        <f t="shared" si="86"/>
        <v>0</v>
      </c>
      <c r="BG155" s="160">
        <f t="shared" si="86"/>
        <v>0</v>
      </c>
      <c r="BH155" s="160">
        <f t="shared" si="86"/>
        <v>0</v>
      </c>
      <c r="BI155" s="160">
        <f t="shared" si="86"/>
        <v>0</v>
      </c>
      <c r="BJ155" s="160">
        <f t="shared" si="86"/>
        <v>0</v>
      </c>
      <c r="BK155" s="160">
        <f t="shared" si="86"/>
        <v>0</v>
      </c>
      <c r="BL155" s="160">
        <f t="shared" si="86"/>
        <v>0</v>
      </c>
      <c r="BM155" s="160">
        <f t="shared" si="86"/>
        <v>0</v>
      </c>
    </row>
    <row r="156" spans="1:65" s="206" customFormat="1" ht="12.75" customHeight="1" thickBot="1" x14ac:dyDescent="0.25">
      <c r="A156" s="308"/>
      <c r="B156" s="181" t="s">
        <v>143</v>
      </c>
      <c r="C156" s="90"/>
      <c r="D156" s="184">
        <f>SUM(F156:BM156)</f>
        <v>140742</v>
      </c>
      <c r="E156" s="230">
        <f>+E146+E147+E150</f>
        <v>18</v>
      </c>
      <c r="F156" s="81">
        <f>F153+F154+F155</f>
        <v>86083.200000000012</v>
      </c>
      <c r="G156" s="81">
        <f>G153+G154+G155</f>
        <v>23058</v>
      </c>
      <c r="H156" s="81">
        <f t="shared" ref="H156:BM156" si="87">H153+H154+H155</f>
        <v>31600.799999999999</v>
      </c>
      <c r="I156" s="81">
        <f t="shared" si="87"/>
        <v>0</v>
      </c>
      <c r="J156" s="81">
        <f t="shared" si="87"/>
        <v>0</v>
      </c>
      <c r="K156" s="81">
        <f t="shared" si="87"/>
        <v>0</v>
      </c>
      <c r="L156" s="81">
        <f t="shared" si="87"/>
        <v>0</v>
      </c>
      <c r="M156" s="81">
        <f t="shared" si="87"/>
        <v>0</v>
      </c>
      <c r="N156" s="81">
        <f t="shared" si="87"/>
        <v>0</v>
      </c>
      <c r="O156" s="81">
        <f t="shared" si="87"/>
        <v>0</v>
      </c>
      <c r="P156" s="81">
        <f t="shared" si="87"/>
        <v>0</v>
      </c>
      <c r="Q156" s="81">
        <f t="shared" si="87"/>
        <v>0</v>
      </c>
      <c r="R156" s="81">
        <f t="shared" si="87"/>
        <v>0</v>
      </c>
      <c r="S156" s="81">
        <f t="shared" si="87"/>
        <v>0</v>
      </c>
      <c r="T156" s="81">
        <f t="shared" si="87"/>
        <v>0</v>
      </c>
      <c r="U156" s="81">
        <f t="shared" si="87"/>
        <v>0</v>
      </c>
      <c r="V156" s="81">
        <f t="shared" si="87"/>
        <v>0</v>
      </c>
      <c r="W156" s="81">
        <f t="shared" si="87"/>
        <v>0</v>
      </c>
      <c r="X156" s="81">
        <f t="shared" si="87"/>
        <v>0</v>
      </c>
      <c r="Y156" s="81">
        <f t="shared" si="87"/>
        <v>0</v>
      </c>
      <c r="Z156" s="81">
        <f t="shared" si="87"/>
        <v>0</v>
      </c>
      <c r="AA156" s="81">
        <f t="shared" si="87"/>
        <v>0</v>
      </c>
      <c r="AB156" s="81">
        <f t="shared" si="87"/>
        <v>0</v>
      </c>
      <c r="AC156" s="81">
        <f t="shared" si="87"/>
        <v>0</v>
      </c>
      <c r="AD156" s="81">
        <f t="shared" si="87"/>
        <v>0</v>
      </c>
      <c r="AE156" s="81">
        <f t="shared" si="87"/>
        <v>0</v>
      </c>
      <c r="AF156" s="81">
        <f t="shared" si="87"/>
        <v>0</v>
      </c>
      <c r="AG156" s="81">
        <f t="shared" si="87"/>
        <v>0</v>
      </c>
      <c r="AH156" s="81">
        <f t="shared" si="87"/>
        <v>0</v>
      </c>
      <c r="AI156" s="81">
        <f t="shared" si="87"/>
        <v>0</v>
      </c>
      <c r="AJ156" s="81">
        <f t="shared" si="87"/>
        <v>0</v>
      </c>
      <c r="AK156" s="81">
        <f t="shared" si="87"/>
        <v>0</v>
      </c>
      <c r="AL156" s="81">
        <f t="shared" si="87"/>
        <v>0</v>
      </c>
      <c r="AM156" s="81">
        <f t="shared" si="87"/>
        <v>0</v>
      </c>
      <c r="AN156" s="81">
        <f t="shared" si="87"/>
        <v>0</v>
      </c>
      <c r="AO156" s="81">
        <f t="shared" si="87"/>
        <v>0</v>
      </c>
      <c r="AP156" s="81">
        <f t="shared" si="87"/>
        <v>0</v>
      </c>
      <c r="AQ156" s="81">
        <f t="shared" si="87"/>
        <v>0</v>
      </c>
      <c r="AR156" s="81">
        <f t="shared" si="87"/>
        <v>0</v>
      </c>
      <c r="AS156" s="81">
        <f t="shared" si="87"/>
        <v>0</v>
      </c>
      <c r="AT156" s="81">
        <f t="shared" si="87"/>
        <v>0</v>
      </c>
      <c r="AU156" s="81">
        <f t="shared" si="87"/>
        <v>0</v>
      </c>
      <c r="AV156" s="81">
        <f t="shared" si="87"/>
        <v>0</v>
      </c>
      <c r="AW156" s="81">
        <f t="shared" si="87"/>
        <v>0</v>
      </c>
      <c r="AX156" s="81">
        <f t="shared" si="87"/>
        <v>0</v>
      </c>
      <c r="AY156" s="81">
        <f t="shared" si="87"/>
        <v>0</v>
      </c>
      <c r="AZ156" s="81">
        <f t="shared" si="87"/>
        <v>0</v>
      </c>
      <c r="BA156" s="81">
        <f t="shared" si="87"/>
        <v>0</v>
      </c>
      <c r="BB156" s="81">
        <f t="shared" si="87"/>
        <v>0</v>
      </c>
      <c r="BC156" s="81">
        <f t="shared" si="87"/>
        <v>0</v>
      </c>
      <c r="BD156" s="81">
        <f t="shared" si="87"/>
        <v>0</v>
      </c>
      <c r="BE156" s="81">
        <f t="shared" si="87"/>
        <v>0</v>
      </c>
      <c r="BF156" s="81">
        <f t="shared" si="87"/>
        <v>0</v>
      </c>
      <c r="BG156" s="81">
        <f t="shared" si="87"/>
        <v>0</v>
      </c>
      <c r="BH156" s="81">
        <f t="shared" si="87"/>
        <v>0</v>
      </c>
      <c r="BI156" s="81">
        <f t="shared" si="87"/>
        <v>0</v>
      </c>
      <c r="BJ156" s="81">
        <f t="shared" si="87"/>
        <v>0</v>
      </c>
      <c r="BK156" s="81">
        <f t="shared" si="87"/>
        <v>0</v>
      </c>
      <c r="BL156" s="81">
        <f t="shared" si="87"/>
        <v>0</v>
      </c>
      <c r="BM156" s="81">
        <f t="shared" si="87"/>
        <v>0</v>
      </c>
    </row>
    <row r="157" spans="1:65" s="254" customFormat="1" ht="12.75" customHeight="1" thickBot="1" x14ac:dyDescent="0.25">
      <c r="A157" s="251"/>
      <c r="B157" s="252"/>
      <c r="C157" s="232"/>
      <c r="D157" s="253"/>
      <c r="E157" s="231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53"/>
      <c r="AT157" s="253"/>
      <c r="AU157" s="253"/>
      <c r="AV157" s="253"/>
      <c r="AW157" s="253"/>
      <c r="AX157" s="253"/>
      <c r="AY157" s="253"/>
      <c r="AZ157" s="253"/>
      <c r="BA157" s="253"/>
      <c r="BB157" s="253"/>
      <c r="BC157" s="253"/>
      <c r="BD157" s="253"/>
      <c r="BE157" s="253"/>
      <c r="BF157" s="253"/>
      <c r="BG157" s="253"/>
      <c r="BH157" s="253"/>
      <c r="BI157" s="253"/>
      <c r="BJ157" s="253"/>
      <c r="BK157" s="253"/>
      <c r="BL157" s="253"/>
      <c r="BM157" s="253"/>
    </row>
    <row r="158" spans="1:65" s="15" customFormat="1" ht="15.75" customHeight="1" x14ac:dyDescent="0.25">
      <c r="A158" s="307" t="s">
        <v>202</v>
      </c>
      <c r="B158" s="88" t="s">
        <v>106</v>
      </c>
      <c r="C158" s="82"/>
      <c r="D158" s="83" t="s">
        <v>96</v>
      </c>
      <c r="E158" s="83" t="s">
        <v>186</v>
      </c>
      <c r="F158" s="244" t="s">
        <v>15</v>
      </c>
      <c r="G158" s="244" t="s">
        <v>16</v>
      </c>
      <c r="H158" s="244" t="s">
        <v>17</v>
      </c>
      <c r="I158" s="244" t="s">
        <v>18</v>
      </c>
      <c r="J158" s="244" t="s">
        <v>19</v>
      </c>
      <c r="K158" s="244" t="s">
        <v>20</v>
      </c>
      <c r="L158" s="244" t="s">
        <v>21</v>
      </c>
      <c r="M158" s="244" t="s">
        <v>22</v>
      </c>
      <c r="N158" s="244" t="s">
        <v>23</v>
      </c>
      <c r="O158" s="244" t="s">
        <v>24</v>
      </c>
      <c r="P158" s="244" t="s">
        <v>25</v>
      </c>
      <c r="Q158" s="244" t="s">
        <v>26</v>
      </c>
      <c r="R158" s="244" t="s">
        <v>27</v>
      </c>
      <c r="S158" s="244" t="s">
        <v>28</v>
      </c>
      <c r="T158" s="244" t="s">
        <v>29</v>
      </c>
      <c r="U158" s="244" t="s">
        <v>30</v>
      </c>
      <c r="V158" s="244" t="s">
        <v>31</v>
      </c>
      <c r="W158" s="244" t="s">
        <v>32</v>
      </c>
      <c r="X158" s="244" t="s">
        <v>33</v>
      </c>
      <c r="Y158" s="244" t="s">
        <v>34</v>
      </c>
      <c r="Z158" s="244" t="s">
        <v>35</v>
      </c>
      <c r="AA158" s="244" t="s">
        <v>36</v>
      </c>
      <c r="AB158" s="244" t="s">
        <v>37</v>
      </c>
      <c r="AC158" s="244" t="s">
        <v>38</v>
      </c>
      <c r="AD158" s="244" t="s">
        <v>39</v>
      </c>
      <c r="AE158" s="244" t="s">
        <v>40</v>
      </c>
      <c r="AF158" s="244" t="s">
        <v>41</v>
      </c>
      <c r="AG158" s="244" t="s">
        <v>42</v>
      </c>
      <c r="AH158" s="244" t="s">
        <v>43</v>
      </c>
      <c r="AI158" s="244" t="s">
        <v>44</v>
      </c>
      <c r="AJ158" s="244" t="s">
        <v>45</v>
      </c>
      <c r="AK158" s="244" t="s">
        <v>46</v>
      </c>
      <c r="AL158" s="244" t="s">
        <v>47</v>
      </c>
      <c r="AM158" s="244" t="s">
        <v>48</v>
      </c>
      <c r="AN158" s="244" t="s">
        <v>49</v>
      </c>
      <c r="AO158" s="244" t="s">
        <v>50</v>
      </c>
      <c r="AP158" s="244" t="s">
        <v>51</v>
      </c>
      <c r="AQ158" s="244" t="s">
        <v>52</v>
      </c>
      <c r="AR158" s="244" t="s">
        <v>53</v>
      </c>
      <c r="AS158" s="244" t="s">
        <v>54</v>
      </c>
      <c r="AT158" s="244" t="s">
        <v>55</v>
      </c>
      <c r="AU158" s="244" t="s">
        <v>56</v>
      </c>
      <c r="AV158" s="244" t="s">
        <v>57</v>
      </c>
      <c r="AW158" s="244" t="s">
        <v>58</v>
      </c>
      <c r="AX158" s="244" t="s">
        <v>59</v>
      </c>
      <c r="AY158" s="244" t="s">
        <v>60</v>
      </c>
      <c r="AZ158" s="244" t="s">
        <v>61</v>
      </c>
      <c r="BA158" s="244" t="s">
        <v>62</v>
      </c>
      <c r="BB158" s="244" t="s">
        <v>63</v>
      </c>
      <c r="BC158" s="244" t="s">
        <v>64</v>
      </c>
      <c r="BD158" s="244" t="s">
        <v>65</v>
      </c>
      <c r="BE158" s="244" t="s">
        <v>66</v>
      </c>
      <c r="BF158" s="244" t="s">
        <v>67</v>
      </c>
      <c r="BG158" s="244" t="s">
        <v>68</v>
      </c>
      <c r="BH158" s="244" t="s">
        <v>69</v>
      </c>
      <c r="BI158" s="244" t="s">
        <v>70</v>
      </c>
      <c r="BJ158" s="244" t="s">
        <v>71</v>
      </c>
      <c r="BK158" s="244" t="s">
        <v>72</v>
      </c>
      <c r="BL158" s="244" t="s">
        <v>73</v>
      </c>
      <c r="BM158" s="245" t="s">
        <v>74</v>
      </c>
    </row>
    <row r="159" spans="1:65" s="206" customFormat="1" ht="12.75" customHeight="1" x14ac:dyDescent="0.2">
      <c r="A159" s="308"/>
      <c r="B159" s="76" t="s">
        <v>97</v>
      </c>
      <c r="C159" s="233">
        <v>122</v>
      </c>
      <c r="D159" s="201"/>
      <c r="E159" s="203">
        <f>SUM(F159:BM159)</f>
        <v>10</v>
      </c>
      <c r="F159" s="203">
        <v>10</v>
      </c>
      <c r="G159" s="203"/>
      <c r="H159" s="203"/>
      <c r="I159" s="203"/>
      <c r="J159" s="203"/>
      <c r="K159" s="203"/>
      <c r="L159" s="203"/>
      <c r="M159" s="203"/>
      <c r="N159" s="203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86"/>
    </row>
    <row r="160" spans="1:65" s="206" customFormat="1" ht="12.75" customHeight="1" x14ac:dyDescent="0.2">
      <c r="A160" s="308"/>
      <c r="B160" s="76" t="s">
        <v>98</v>
      </c>
      <c r="C160" s="234">
        <v>167</v>
      </c>
      <c r="D160" s="202"/>
      <c r="E160" s="203">
        <f t="shared" ref="E160:E167" si="88">SUM(F160:BM160)</f>
        <v>10</v>
      </c>
      <c r="F160" s="203">
        <v>10</v>
      </c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3"/>
      <c r="AW160" s="203"/>
      <c r="AX160" s="203"/>
      <c r="AY160" s="203"/>
      <c r="AZ160" s="203"/>
      <c r="BA160" s="203"/>
      <c r="BB160" s="203"/>
      <c r="BC160" s="203"/>
      <c r="BD160" s="203"/>
      <c r="BE160" s="203"/>
      <c r="BF160" s="203"/>
      <c r="BG160" s="203"/>
      <c r="BH160" s="203"/>
      <c r="BI160" s="203"/>
      <c r="BJ160" s="203"/>
      <c r="BK160" s="203"/>
      <c r="BL160" s="203"/>
      <c r="BM160" s="87"/>
    </row>
    <row r="161" spans="1:65" s="206" customFormat="1" ht="12.75" customHeight="1" x14ac:dyDescent="0.2">
      <c r="A161" s="308"/>
      <c r="B161" s="76" t="s">
        <v>99</v>
      </c>
      <c r="C161" s="234">
        <v>232</v>
      </c>
      <c r="D161" s="201"/>
      <c r="E161" s="203">
        <f t="shared" si="88"/>
        <v>0</v>
      </c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03"/>
      <c r="AT161" s="203"/>
      <c r="AU161" s="203"/>
      <c r="AV161" s="203"/>
      <c r="AW161" s="203"/>
      <c r="AX161" s="203"/>
      <c r="AY161" s="203"/>
      <c r="AZ161" s="203"/>
      <c r="BA161" s="203"/>
      <c r="BB161" s="203"/>
      <c r="BC161" s="203"/>
      <c r="BD161" s="203"/>
      <c r="BE161" s="203"/>
      <c r="BF161" s="203"/>
      <c r="BG161" s="203"/>
      <c r="BH161" s="203"/>
      <c r="BI161" s="203"/>
      <c r="BJ161" s="203"/>
      <c r="BK161" s="203"/>
      <c r="BL161" s="203"/>
      <c r="BM161" s="87"/>
    </row>
    <row r="162" spans="1:65" s="206" customFormat="1" ht="12.75" customHeight="1" x14ac:dyDescent="0.2">
      <c r="A162" s="308"/>
      <c r="B162" s="76" t="s">
        <v>100</v>
      </c>
      <c r="C162" s="234">
        <v>318</v>
      </c>
      <c r="D162" s="201"/>
      <c r="E162" s="203">
        <f t="shared" si="88"/>
        <v>0</v>
      </c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03"/>
      <c r="AT162" s="203"/>
      <c r="AU162" s="203"/>
      <c r="AV162" s="203"/>
      <c r="AW162" s="203"/>
      <c r="AX162" s="203"/>
      <c r="AY162" s="203"/>
      <c r="AZ162" s="203"/>
      <c r="BA162" s="203"/>
      <c r="BB162" s="203"/>
      <c r="BC162" s="203"/>
      <c r="BD162" s="203"/>
      <c r="BE162" s="203"/>
      <c r="BF162" s="203"/>
      <c r="BG162" s="203"/>
      <c r="BH162" s="203"/>
      <c r="BI162" s="203"/>
      <c r="BJ162" s="203"/>
      <c r="BK162" s="203"/>
      <c r="BL162" s="203"/>
      <c r="BM162" s="87"/>
    </row>
    <row r="163" spans="1:65" s="206" customFormat="1" ht="12.75" customHeight="1" x14ac:dyDescent="0.2">
      <c r="A163" s="308"/>
      <c r="B163" s="76" t="s">
        <v>101</v>
      </c>
      <c r="C163" s="234">
        <v>424</v>
      </c>
      <c r="D163" s="202"/>
      <c r="E163" s="203">
        <f t="shared" si="88"/>
        <v>20</v>
      </c>
      <c r="F163" s="203"/>
      <c r="G163" s="203">
        <v>10</v>
      </c>
      <c r="H163" s="203"/>
      <c r="I163" s="203"/>
      <c r="J163" s="203">
        <v>10</v>
      </c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03"/>
      <c r="AI163" s="203"/>
      <c r="AJ163" s="203"/>
      <c r="AK163" s="203"/>
      <c r="AL163" s="203"/>
      <c r="AM163" s="203"/>
      <c r="AN163" s="203"/>
      <c r="AO163" s="203"/>
      <c r="AP163" s="203"/>
      <c r="AQ163" s="203"/>
      <c r="AR163" s="203"/>
      <c r="AS163" s="203"/>
      <c r="AT163" s="203"/>
      <c r="AU163" s="203"/>
      <c r="AV163" s="203"/>
      <c r="AW163" s="203"/>
      <c r="AX163" s="203"/>
      <c r="AY163" s="203"/>
      <c r="AZ163" s="203"/>
      <c r="BA163" s="203"/>
      <c r="BB163" s="203"/>
      <c r="BC163" s="203"/>
      <c r="BD163" s="203"/>
      <c r="BE163" s="203"/>
      <c r="BF163" s="203"/>
      <c r="BG163" s="203"/>
      <c r="BH163" s="203"/>
      <c r="BI163" s="203"/>
      <c r="BJ163" s="203"/>
      <c r="BK163" s="203"/>
      <c r="BL163" s="203"/>
      <c r="BM163" s="87"/>
    </row>
    <row r="164" spans="1:65" s="206" customFormat="1" ht="12.75" customHeight="1" x14ac:dyDescent="0.2">
      <c r="A164" s="308"/>
      <c r="B164" s="76" t="s">
        <v>102</v>
      </c>
      <c r="C164" s="234">
        <v>574</v>
      </c>
      <c r="D164" s="201"/>
      <c r="E164" s="203">
        <f t="shared" si="88"/>
        <v>0</v>
      </c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  <c r="AS164" s="203"/>
      <c r="AT164" s="203"/>
      <c r="AU164" s="203"/>
      <c r="AV164" s="203"/>
      <c r="AW164" s="203"/>
      <c r="AX164" s="203"/>
      <c r="AY164" s="203"/>
      <c r="AZ164" s="203"/>
      <c r="BA164" s="203"/>
      <c r="BB164" s="203"/>
      <c r="BC164" s="203"/>
      <c r="BD164" s="203"/>
      <c r="BE164" s="203"/>
      <c r="BF164" s="203"/>
      <c r="BG164" s="203"/>
      <c r="BH164" s="203"/>
      <c r="BI164" s="203"/>
      <c r="BJ164" s="203"/>
      <c r="BK164" s="203"/>
      <c r="BL164" s="203"/>
      <c r="BM164" s="87"/>
    </row>
    <row r="165" spans="1:65" s="206" customFormat="1" ht="12.75" customHeight="1" x14ac:dyDescent="0.2">
      <c r="A165" s="308"/>
      <c r="B165" s="76" t="s">
        <v>103</v>
      </c>
      <c r="C165" s="234">
        <v>915</v>
      </c>
      <c r="D165" s="202"/>
      <c r="E165" s="203">
        <f t="shared" si="88"/>
        <v>0</v>
      </c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203"/>
      <c r="AI165" s="203"/>
      <c r="AJ165" s="203"/>
      <c r="AK165" s="203"/>
      <c r="AL165" s="203"/>
      <c r="AM165" s="203"/>
      <c r="AN165" s="203"/>
      <c r="AO165" s="203"/>
      <c r="AP165" s="203"/>
      <c r="AQ165" s="203"/>
      <c r="AR165" s="203"/>
      <c r="AS165" s="203"/>
      <c r="AT165" s="203"/>
      <c r="AU165" s="203"/>
      <c r="AV165" s="203"/>
      <c r="AW165" s="203"/>
      <c r="AX165" s="203"/>
      <c r="AY165" s="203"/>
      <c r="AZ165" s="203"/>
      <c r="BA165" s="203"/>
      <c r="BB165" s="203"/>
      <c r="BC165" s="203"/>
      <c r="BD165" s="203"/>
      <c r="BE165" s="203"/>
      <c r="BF165" s="203"/>
      <c r="BG165" s="203"/>
      <c r="BH165" s="203"/>
      <c r="BI165" s="203"/>
      <c r="BJ165" s="203"/>
      <c r="BK165" s="203"/>
      <c r="BL165" s="203"/>
      <c r="BM165" s="87"/>
    </row>
    <row r="166" spans="1:65" s="206" customFormat="1" ht="12.75" customHeight="1" x14ac:dyDescent="0.2">
      <c r="A166" s="308"/>
      <c r="B166" s="76" t="s">
        <v>104</v>
      </c>
      <c r="C166" s="234">
        <v>1254</v>
      </c>
      <c r="D166" s="201"/>
      <c r="E166" s="203">
        <f t="shared" si="88"/>
        <v>0</v>
      </c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03"/>
      <c r="AI166" s="203"/>
      <c r="AJ166" s="203"/>
      <c r="AK166" s="203"/>
      <c r="AL166" s="203"/>
      <c r="AM166" s="203"/>
      <c r="AN166" s="203"/>
      <c r="AO166" s="203"/>
      <c r="AP166" s="203"/>
      <c r="AQ166" s="203"/>
      <c r="AR166" s="203"/>
      <c r="AS166" s="203"/>
      <c r="AT166" s="203"/>
      <c r="AU166" s="203"/>
      <c r="AV166" s="203"/>
      <c r="AW166" s="203"/>
      <c r="AX166" s="203"/>
      <c r="AY166" s="203"/>
      <c r="AZ166" s="203"/>
      <c r="BA166" s="203"/>
      <c r="BB166" s="203"/>
      <c r="BC166" s="203"/>
      <c r="BD166" s="203"/>
      <c r="BE166" s="203"/>
      <c r="BF166" s="203"/>
      <c r="BG166" s="203"/>
      <c r="BH166" s="203"/>
      <c r="BI166" s="203"/>
      <c r="BJ166" s="203"/>
      <c r="BK166" s="203"/>
      <c r="BL166" s="203"/>
      <c r="BM166" s="87"/>
    </row>
    <row r="167" spans="1:65" s="206" customFormat="1" ht="12.75" customHeight="1" thickBot="1" x14ac:dyDescent="0.25">
      <c r="A167" s="308"/>
      <c r="B167" s="77" t="s">
        <v>105</v>
      </c>
      <c r="C167" s="234">
        <v>1722</v>
      </c>
      <c r="D167" s="201"/>
      <c r="E167" s="203">
        <f t="shared" si="88"/>
        <v>10</v>
      </c>
      <c r="F167" s="203">
        <v>10</v>
      </c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  <c r="AS167" s="203"/>
      <c r="AT167" s="203"/>
      <c r="AU167" s="203"/>
      <c r="AV167" s="203"/>
      <c r="AW167" s="203"/>
      <c r="AX167" s="203"/>
      <c r="AY167" s="203"/>
      <c r="AZ167" s="203"/>
      <c r="BA167" s="203"/>
      <c r="BB167" s="203"/>
      <c r="BC167" s="203"/>
      <c r="BD167" s="203"/>
      <c r="BE167" s="203"/>
      <c r="BF167" s="203"/>
      <c r="BG167" s="203"/>
      <c r="BH167" s="203"/>
      <c r="BI167" s="203"/>
      <c r="BJ167" s="203"/>
      <c r="BK167" s="203"/>
      <c r="BL167" s="203"/>
      <c r="BM167" s="87"/>
    </row>
    <row r="168" spans="1:65" s="206" customFormat="1" ht="12.75" customHeight="1" x14ac:dyDescent="0.2">
      <c r="A168" s="308"/>
      <c r="B168" s="17" t="s">
        <v>142</v>
      </c>
      <c r="C168" s="17"/>
      <c r="D168" s="184">
        <f>SUM(F168:BM168)</f>
        <v>28590</v>
      </c>
      <c r="E168" s="229"/>
      <c r="F168" s="13">
        <f>$C159*(1+F$7)*F159+$C160*(1+F$7)*F160+$C161*(1+F$7)*F161+$C162*(1+F$7)*F162+$C163*(1+F$7)*F163+$C164*(1+F$7)*F164+$C165*(1+F$7)*F165+$C166*(1+F$7)*F166+$C167*(1+F$7)*F167</f>
        <v>20110</v>
      </c>
      <c r="G168" s="13">
        <f>$C159*(1+G$7)*G159+$C160*(1+G$7)*G160+$C161*(1+G$7)*G161+$C162*(1+G$7)*G162+$C163*(1+G$7)*G163+$C164*(1+G$7)*G164+$C165*(1+G$7)*G165+$C166*(1+G$7)*G166+$C167*(1+G$7)*G167</f>
        <v>4240</v>
      </c>
      <c r="H168" s="13">
        <f t="shared" ref="H168:BL168" si="89">$C159*(1+H$7)*H159+$C160*(1+H$7)*H160+$C161*(1+H$7)*H161+$C162*(1+H$7)*H162+$C163*(1+H$7)*H163+$C164*(1+H$7)*H164+$C165*(1+H$7)*H165+$C166*(1+H$7)*H166+$C167*(1+H$7)*H167</f>
        <v>0</v>
      </c>
      <c r="I168" s="13">
        <f t="shared" si="89"/>
        <v>0</v>
      </c>
      <c r="J168" s="13">
        <f t="shared" si="89"/>
        <v>4240</v>
      </c>
      <c r="K168" s="13">
        <f t="shared" si="89"/>
        <v>0</v>
      </c>
      <c r="L168" s="13">
        <f t="shared" si="89"/>
        <v>0</v>
      </c>
      <c r="M168" s="13">
        <f t="shared" si="89"/>
        <v>0</v>
      </c>
      <c r="N168" s="13">
        <f t="shared" si="89"/>
        <v>0</v>
      </c>
      <c r="O168" s="13">
        <f t="shared" si="89"/>
        <v>0</v>
      </c>
      <c r="P168" s="13">
        <f t="shared" si="89"/>
        <v>0</v>
      </c>
      <c r="Q168" s="13">
        <f t="shared" si="89"/>
        <v>0</v>
      </c>
      <c r="R168" s="13">
        <f t="shared" si="89"/>
        <v>0</v>
      </c>
      <c r="S168" s="13">
        <f t="shared" si="89"/>
        <v>0</v>
      </c>
      <c r="T168" s="13">
        <f t="shared" si="89"/>
        <v>0</v>
      </c>
      <c r="U168" s="13">
        <f t="shared" si="89"/>
        <v>0</v>
      </c>
      <c r="V168" s="13">
        <f t="shared" si="89"/>
        <v>0</v>
      </c>
      <c r="W168" s="13">
        <f t="shared" si="89"/>
        <v>0</v>
      </c>
      <c r="X168" s="13">
        <f t="shared" si="89"/>
        <v>0</v>
      </c>
      <c r="Y168" s="13">
        <f t="shared" si="89"/>
        <v>0</v>
      </c>
      <c r="Z168" s="13">
        <f t="shared" si="89"/>
        <v>0</v>
      </c>
      <c r="AA168" s="13">
        <f t="shared" si="89"/>
        <v>0</v>
      </c>
      <c r="AB168" s="13">
        <f t="shared" si="89"/>
        <v>0</v>
      </c>
      <c r="AC168" s="13">
        <f t="shared" si="89"/>
        <v>0</v>
      </c>
      <c r="AD168" s="13">
        <f t="shared" si="89"/>
        <v>0</v>
      </c>
      <c r="AE168" s="13">
        <f t="shared" si="89"/>
        <v>0</v>
      </c>
      <c r="AF168" s="13">
        <f t="shared" si="89"/>
        <v>0</v>
      </c>
      <c r="AG168" s="13">
        <f t="shared" si="89"/>
        <v>0</v>
      </c>
      <c r="AH168" s="13">
        <f t="shared" si="89"/>
        <v>0</v>
      </c>
      <c r="AI168" s="13">
        <f t="shared" si="89"/>
        <v>0</v>
      </c>
      <c r="AJ168" s="13">
        <f t="shared" si="89"/>
        <v>0</v>
      </c>
      <c r="AK168" s="13">
        <f t="shared" si="89"/>
        <v>0</v>
      </c>
      <c r="AL168" s="13">
        <f t="shared" si="89"/>
        <v>0</v>
      </c>
      <c r="AM168" s="13">
        <f t="shared" si="89"/>
        <v>0</v>
      </c>
      <c r="AN168" s="13">
        <f t="shared" si="89"/>
        <v>0</v>
      </c>
      <c r="AO168" s="13">
        <f t="shared" si="89"/>
        <v>0</v>
      </c>
      <c r="AP168" s="13">
        <f t="shared" si="89"/>
        <v>0</v>
      </c>
      <c r="AQ168" s="13">
        <f t="shared" si="89"/>
        <v>0</v>
      </c>
      <c r="AR168" s="13">
        <f t="shared" si="89"/>
        <v>0</v>
      </c>
      <c r="AS168" s="13">
        <f t="shared" si="89"/>
        <v>0</v>
      </c>
      <c r="AT168" s="13">
        <f t="shared" si="89"/>
        <v>0</v>
      </c>
      <c r="AU168" s="13">
        <f t="shared" si="89"/>
        <v>0</v>
      </c>
      <c r="AV168" s="13">
        <f t="shared" si="89"/>
        <v>0</v>
      </c>
      <c r="AW168" s="13">
        <f t="shared" si="89"/>
        <v>0</v>
      </c>
      <c r="AX168" s="13">
        <f t="shared" si="89"/>
        <v>0</v>
      </c>
      <c r="AY168" s="13">
        <f t="shared" si="89"/>
        <v>0</v>
      </c>
      <c r="AZ168" s="13">
        <f t="shared" si="89"/>
        <v>0</v>
      </c>
      <c r="BA168" s="13">
        <f t="shared" si="89"/>
        <v>0</v>
      </c>
      <c r="BB168" s="13">
        <f t="shared" si="89"/>
        <v>0</v>
      </c>
      <c r="BC168" s="13">
        <f t="shared" si="89"/>
        <v>0</v>
      </c>
      <c r="BD168" s="13">
        <f t="shared" si="89"/>
        <v>0</v>
      </c>
      <c r="BE168" s="13">
        <f t="shared" si="89"/>
        <v>0</v>
      </c>
      <c r="BF168" s="13">
        <f t="shared" si="89"/>
        <v>0</v>
      </c>
      <c r="BG168" s="13">
        <f t="shared" si="89"/>
        <v>0</v>
      </c>
      <c r="BH168" s="13">
        <f t="shared" si="89"/>
        <v>0</v>
      </c>
      <c r="BI168" s="13">
        <f t="shared" si="89"/>
        <v>0</v>
      </c>
      <c r="BJ168" s="13">
        <f t="shared" si="89"/>
        <v>0</v>
      </c>
      <c r="BK168" s="13">
        <f t="shared" si="89"/>
        <v>0</v>
      </c>
      <c r="BL168" s="13">
        <f t="shared" si="89"/>
        <v>0</v>
      </c>
      <c r="BM168" s="80">
        <f>$C159*(1+BM$7)*BM159+$C160*(1+BM$7)*BM160+$C161*(1+BM$7)*BM161+$C162*(1+BM$7)*BM162+$C163*(1+BM$7)*BM163+$C164*(1+BM$7)*BM164+$C165*(1+BM$7)*BM165+$C166*(1+BM$7)*BM166+$C167*(1+BM$7)*BM167</f>
        <v>0</v>
      </c>
    </row>
    <row r="169" spans="1:65" s="206" customFormat="1" ht="12.75" customHeight="1" x14ac:dyDescent="0.2">
      <c r="A169" s="308"/>
      <c r="B169" s="238" t="s">
        <v>193</v>
      </c>
      <c r="C169" s="185">
        <v>1.8</v>
      </c>
      <c r="D169" s="184">
        <f>SUM(F169:BM169)</f>
        <v>51462</v>
      </c>
      <c r="E169" s="229"/>
      <c r="F169" s="13">
        <f>$C169*F168</f>
        <v>36198</v>
      </c>
      <c r="G169" s="13">
        <f t="shared" ref="G169:BM169" si="90">$C169*G168</f>
        <v>7632</v>
      </c>
      <c r="H169" s="13">
        <f t="shared" si="90"/>
        <v>0</v>
      </c>
      <c r="I169" s="13">
        <f t="shared" si="90"/>
        <v>0</v>
      </c>
      <c r="J169" s="13">
        <f t="shared" si="90"/>
        <v>7632</v>
      </c>
      <c r="K169" s="13">
        <f t="shared" si="90"/>
        <v>0</v>
      </c>
      <c r="L169" s="13">
        <f t="shared" si="90"/>
        <v>0</v>
      </c>
      <c r="M169" s="13">
        <f t="shared" si="90"/>
        <v>0</v>
      </c>
      <c r="N169" s="13">
        <f t="shared" si="90"/>
        <v>0</v>
      </c>
      <c r="O169" s="13">
        <f t="shared" si="90"/>
        <v>0</v>
      </c>
      <c r="P169" s="13">
        <f t="shared" si="90"/>
        <v>0</v>
      </c>
      <c r="Q169" s="13">
        <f t="shared" si="90"/>
        <v>0</v>
      </c>
      <c r="R169" s="13">
        <f t="shared" si="90"/>
        <v>0</v>
      </c>
      <c r="S169" s="13">
        <f t="shared" si="90"/>
        <v>0</v>
      </c>
      <c r="T169" s="13">
        <f t="shared" si="90"/>
        <v>0</v>
      </c>
      <c r="U169" s="13">
        <f t="shared" si="90"/>
        <v>0</v>
      </c>
      <c r="V169" s="13">
        <f t="shared" si="90"/>
        <v>0</v>
      </c>
      <c r="W169" s="13">
        <f t="shared" si="90"/>
        <v>0</v>
      </c>
      <c r="X169" s="13">
        <f t="shared" si="90"/>
        <v>0</v>
      </c>
      <c r="Y169" s="13">
        <f t="shared" si="90"/>
        <v>0</v>
      </c>
      <c r="Z169" s="13">
        <f t="shared" si="90"/>
        <v>0</v>
      </c>
      <c r="AA169" s="13">
        <f t="shared" si="90"/>
        <v>0</v>
      </c>
      <c r="AB169" s="13">
        <f t="shared" si="90"/>
        <v>0</v>
      </c>
      <c r="AC169" s="13">
        <f t="shared" si="90"/>
        <v>0</v>
      </c>
      <c r="AD169" s="13">
        <f t="shared" si="90"/>
        <v>0</v>
      </c>
      <c r="AE169" s="13">
        <f t="shared" si="90"/>
        <v>0</v>
      </c>
      <c r="AF169" s="13">
        <f t="shared" si="90"/>
        <v>0</v>
      </c>
      <c r="AG169" s="13">
        <f t="shared" si="90"/>
        <v>0</v>
      </c>
      <c r="AH169" s="13">
        <f t="shared" si="90"/>
        <v>0</v>
      </c>
      <c r="AI169" s="13">
        <f t="shared" si="90"/>
        <v>0</v>
      </c>
      <c r="AJ169" s="13">
        <f t="shared" si="90"/>
        <v>0</v>
      </c>
      <c r="AK169" s="13">
        <f t="shared" si="90"/>
        <v>0</v>
      </c>
      <c r="AL169" s="13">
        <f t="shared" si="90"/>
        <v>0</v>
      </c>
      <c r="AM169" s="13">
        <f t="shared" si="90"/>
        <v>0</v>
      </c>
      <c r="AN169" s="13">
        <f t="shared" si="90"/>
        <v>0</v>
      </c>
      <c r="AO169" s="13">
        <f t="shared" si="90"/>
        <v>0</v>
      </c>
      <c r="AP169" s="13">
        <f t="shared" si="90"/>
        <v>0</v>
      </c>
      <c r="AQ169" s="13">
        <f t="shared" si="90"/>
        <v>0</v>
      </c>
      <c r="AR169" s="13">
        <f t="shared" si="90"/>
        <v>0</v>
      </c>
      <c r="AS169" s="13">
        <f t="shared" si="90"/>
        <v>0</v>
      </c>
      <c r="AT169" s="13">
        <f t="shared" si="90"/>
        <v>0</v>
      </c>
      <c r="AU169" s="13">
        <f t="shared" si="90"/>
        <v>0</v>
      </c>
      <c r="AV169" s="13">
        <f t="shared" si="90"/>
        <v>0</v>
      </c>
      <c r="AW169" s="13">
        <f t="shared" si="90"/>
        <v>0</v>
      </c>
      <c r="AX169" s="13">
        <f t="shared" si="90"/>
        <v>0</v>
      </c>
      <c r="AY169" s="13">
        <f t="shared" si="90"/>
        <v>0</v>
      </c>
      <c r="AZ169" s="13">
        <f t="shared" si="90"/>
        <v>0</v>
      </c>
      <c r="BA169" s="13">
        <f t="shared" si="90"/>
        <v>0</v>
      </c>
      <c r="BB169" s="13">
        <f t="shared" si="90"/>
        <v>0</v>
      </c>
      <c r="BC169" s="13">
        <f t="shared" si="90"/>
        <v>0</v>
      </c>
      <c r="BD169" s="13">
        <f t="shared" si="90"/>
        <v>0</v>
      </c>
      <c r="BE169" s="13">
        <f t="shared" si="90"/>
        <v>0</v>
      </c>
      <c r="BF169" s="13">
        <f t="shared" si="90"/>
        <v>0</v>
      </c>
      <c r="BG169" s="13">
        <f t="shared" si="90"/>
        <v>0</v>
      </c>
      <c r="BH169" s="13">
        <f t="shared" si="90"/>
        <v>0</v>
      </c>
      <c r="BI169" s="13">
        <f t="shared" si="90"/>
        <v>0</v>
      </c>
      <c r="BJ169" s="13">
        <f t="shared" si="90"/>
        <v>0</v>
      </c>
      <c r="BK169" s="13">
        <f t="shared" si="90"/>
        <v>0</v>
      </c>
      <c r="BL169" s="13">
        <f t="shared" si="90"/>
        <v>0</v>
      </c>
      <c r="BM169" s="80">
        <f t="shared" si="90"/>
        <v>0</v>
      </c>
    </row>
    <row r="170" spans="1:65" s="206" customFormat="1" ht="12.75" hidden="1" customHeight="1" x14ac:dyDescent="0.2">
      <c r="A170" s="308"/>
      <c r="B170" s="182" t="s">
        <v>164</v>
      </c>
      <c r="C170" s="186">
        <v>0</v>
      </c>
      <c r="D170" s="184">
        <f>SUM(F170:BM170)</f>
        <v>0</v>
      </c>
      <c r="E170" s="230"/>
      <c r="F170" s="160">
        <f>F168*$C$25</f>
        <v>0</v>
      </c>
      <c r="G170" s="160">
        <f t="shared" ref="G170:BM170" si="91">G168*$C$25</f>
        <v>0</v>
      </c>
      <c r="H170" s="160">
        <f t="shared" si="91"/>
        <v>0</v>
      </c>
      <c r="I170" s="160">
        <f t="shared" si="91"/>
        <v>0</v>
      </c>
      <c r="J170" s="160">
        <f t="shared" si="91"/>
        <v>0</v>
      </c>
      <c r="K170" s="160">
        <f t="shared" si="91"/>
        <v>0</v>
      </c>
      <c r="L170" s="160">
        <f t="shared" si="91"/>
        <v>0</v>
      </c>
      <c r="M170" s="160">
        <f t="shared" si="91"/>
        <v>0</v>
      </c>
      <c r="N170" s="160">
        <f t="shared" si="91"/>
        <v>0</v>
      </c>
      <c r="O170" s="160">
        <f t="shared" si="91"/>
        <v>0</v>
      </c>
      <c r="P170" s="160">
        <f t="shared" si="91"/>
        <v>0</v>
      </c>
      <c r="Q170" s="160">
        <f t="shared" si="91"/>
        <v>0</v>
      </c>
      <c r="R170" s="160">
        <f t="shared" si="91"/>
        <v>0</v>
      </c>
      <c r="S170" s="160">
        <f t="shared" si="91"/>
        <v>0</v>
      </c>
      <c r="T170" s="160">
        <f t="shared" si="91"/>
        <v>0</v>
      </c>
      <c r="U170" s="160">
        <f t="shared" si="91"/>
        <v>0</v>
      </c>
      <c r="V170" s="160">
        <f t="shared" si="91"/>
        <v>0</v>
      </c>
      <c r="W170" s="160">
        <f t="shared" si="91"/>
        <v>0</v>
      </c>
      <c r="X170" s="160">
        <f t="shared" si="91"/>
        <v>0</v>
      </c>
      <c r="Y170" s="160">
        <f t="shared" si="91"/>
        <v>0</v>
      </c>
      <c r="Z170" s="160">
        <f t="shared" si="91"/>
        <v>0</v>
      </c>
      <c r="AA170" s="160">
        <f t="shared" si="91"/>
        <v>0</v>
      </c>
      <c r="AB170" s="160">
        <f t="shared" si="91"/>
        <v>0</v>
      </c>
      <c r="AC170" s="160">
        <f t="shared" si="91"/>
        <v>0</v>
      </c>
      <c r="AD170" s="160">
        <f t="shared" si="91"/>
        <v>0</v>
      </c>
      <c r="AE170" s="160">
        <f t="shared" si="91"/>
        <v>0</v>
      </c>
      <c r="AF170" s="160">
        <f t="shared" si="91"/>
        <v>0</v>
      </c>
      <c r="AG170" s="160">
        <f t="shared" si="91"/>
        <v>0</v>
      </c>
      <c r="AH170" s="160">
        <f t="shared" si="91"/>
        <v>0</v>
      </c>
      <c r="AI170" s="160">
        <f t="shared" si="91"/>
        <v>0</v>
      </c>
      <c r="AJ170" s="160">
        <f t="shared" si="91"/>
        <v>0</v>
      </c>
      <c r="AK170" s="160">
        <f t="shared" si="91"/>
        <v>0</v>
      </c>
      <c r="AL170" s="160">
        <f t="shared" si="91"/>
        <v>0</v>
      </c>
      <c r="AM170" s="160">
        <f t="shared" si="91"/>
        <v>0</v>
      </c>
      <c r="AN170" s="160">
        <f t="shared" si="91"/>
        <v>0</v>
      </c>
      <c r="AO170" s="160">
        <f t="shared" si="91"/>
        <v>0</v>
      </c>
      <c r="AP170" s="160">
        <f t="shared" si="91"/>
        <v>0</v>
      </c>
      <c r="AQ170" s="160">
        <f t="shared" si="91"/>
        <v>0</v>
      </c>
      <c r="AR170" s="160">
        <f t="shared" si="91"/>
        <v>0</v>
      </c>
      <c r="AS170" s="160">
        <f t="shared" si="91"/>
        <v>0</v>
      </c>
      <c r="AT170" s="160">
        <f t="shared" si="91"/>
        <v>0</v>
      </c>
      <c r="AU170" s="160">
        <f t="shared" si="91"/>
        <v>0</v>
      </c>
      <c r="AV170" s="160">
        <f t="shared" si="91"/>
        <v>0</v>
      </c>
      <c r="AW170" s="160">
        <f t="shared" si="91"/>
        <v>0</v>
      </c>
      <c r="AX170" s="160">
        <f t="shared" si="91"/>
        <v>0</v>
      </c>
      <c r="AY170" s="160">
        <f t="shared" si="91"/>
        <v>0</v>
      </c>
      <c r="AZ170" s="160">
        <f t="shared" si="91"/>
        <v>0</v>
      </c>
      <c r="BA170" s="160">
        <f t="shared" si="91"/>
        <v>0</v>
      </c>
      <c r="BB170" s="160">
        <f t="shared" si="91"/>
        <v>0</v>
      </c>
      <c r="BC170" s="160">
        <f t="shared" si="91"/>
        <v>0</v>
      </c>
      <c r="BD170" s="160">
        <f t="shared" si="91"/>
        <v>0</v>
      </c>
      <c r="BE170" s="160">
        <f t="shared" si="91"/>
        <v>0</v>
      </c>
      <c r="BF170" s="160">
        <f t="shared" si="91"/>
        <v>0</v>
      </c>
      <c r="BG170" s="160">
        <f t="shared" si="91"/>
        <v>0</v>
      </c>
      <c r="BH170" s="160">
        <f t="shared" si="91"/>
        <v>0</v>
      </c>
      <c r="BI170" s="160">
        <f t="shared" si="91"/>
        <v>0</v>
      </c>
      <c r="BJ170" s="160">
        <f t="shared" si="91"/>
        <v>0</v>
      </c>
      <c r="BK170" s="160">
        <f t="shared" si="91"/>
        <v>0</v>
      </c>
      <c r="BL170" s="160">
        <f t="shared" si="91"/>
        <v>0</v>
      </c>
      <c r="BM170" s="160">
        <f t="shared" si="91"/>
        <v>0</v>
      </c>
    </row>
    <row r="171" spans="1:65" s="206" customFormat="1" ht="12.75" customHeight="1" thickBot="1" x14ac:dyDescent="0.25">
      <c r="A171" s="308"/>
      <c r="B171" s="181" t="s">
        <v>143</v>
      </c>
      <c r="C171" s="90"/>
      <c r="D171" s="184">
        <f>SUM(F171:BM171)</f>
        <v>80052</v>
      </c>
      <c r="E171" s="230">
        <f>+E161+E162+E165</f>
        <v>0</v>
      </c>
      <c r="F171" s="81">
        <f>F168+F169+F170</f>
        <v>56308</v>
      </c>
      <c r="G171" s="81">
        <f>G168+G169+G170</f>
        <v>11872</v>
      </c>
      <c r="H171" s="81">
        <f t="shared" ref="H171:BM171" si="92">H168+H169+H170</f>
        <v>0</v>
      </c>
      <c r="I171" s="81">
        <f t="shared" si="92"/>
        <v>0</v>
      </c>
      <c r="J171" s="81">
        <f t="shared" si="92"/>
        <v>11872</v>
      </c>
      <c r="K171" s="81">
        <f t="shared" si="92"/>
        <v>0</v>
      </c>
      <c r="L171" s="81">
        <f t="shared" si="92"/>
        <v>0</v>
      </c>
      <c r="M171" s="81">
        <f t="shared" si="92"/>
        <v>0</v>
      </c>
      <c r="N171" s="81">
        <f t="shared" si="92"/>
        <v>0</v>
      </c>
      <c r="O171" s="81">
        <f t="shared" si="92"/>
        <v>0</v>
      </c>
      <c r="P171" s="81">
        <f t="shared" si="92"/>
        <v>0</v>
      </c>
      <c r="Q171" s="81">
        <f t="shared" si="92"/>
        <v>0</v>
      </c>
      <c r="R171" s="81">
        <f t="shared" si="92"/>
        <v>0</v>
      </c>
      <c r="S171" s="81">
        <f t="shared" si="92"/>
        <v>0</v>
      </c>
      <c r="T171" s="81">
        <f t="shared" si="92"/>
        <v>0</v>
      </c>
      <c r="U171" s="81">
        <f t="shared" si="92"/>
        <v>0</v>
      </c>
      <c r="V171" s="81">
        <f t="shared" si="92"/>
        <v>0</v>
      </c>
      <c r="W171" s="81">
        <f t="shared" si="92"/>
        <v>0</v>
      </c>
      <c r="X171" s="81">
        <f t="shared" si="92"/>
        <v>0</v>
      </c>
      <c r="Y171" s="81">
        <f t="shared" si="92"/>
        <v>0</v>
      </c>
      <c r="Z171" s="81">
        <f t="shared" si="92"/>
        <v>0</v>
      </c>
      <c r="AA171" s="81">
        <f t="shared" si="92"/>
        <v>0</v>
      </c>
      <c r="AB171" s="81">
        <f t="shared" si="92"/>
        <v>0</v>
      </c>
      <c r="AC171" s="81">
        <f t="shared" si="92"/>
        <v>0</v>
      </c>
      <c r="AD171" s="81">
        <f t="shared" si="92"/>
        <v>0</v>
      </c>
      <c r="AE171" s="81">
        <f t="shared" si="92"/>
        <v>0</v>
      </c>
      <c r="AF171" s="81">
        <f t="shared" si="92"/>
        <v>0</v>
      </c>
      <c r="AG171" s="81">
        <f t="shared" si="92"/>
        <v>0</v>
      </c>
      <c r="AH171" s="81">
        <f t="shared" si="92"/>
        <v>0</v>
      </c>
      <c r="AI171" s="81">
        <f t="shared" si="92"/>
        <v>0</v>
      </c>
      <c r="AJ171" s="81">
        <f t="shared" si="92"/>
        <v>0</v>
      </c>
      <c r="AK171" s="81">
        <f t="shared" si="92"/>
        <v>0</v>
      </c>
      <c r="AL171" s="81">
        <f t="shared" si="92"/>
        <v>0</v>
      </c>
      <c r="AM171" s="81">
        <f t="shared" si="92"/>
        <v>0</v>
      </c>
      <c r="AN171" s="81">
        <f t="shared" si="92"/>
        <v>0</v>
      </c>
      <c r="AO171" s="81">
        <f t="shared" si="92"/>
        <v>0</v>
      </c>
      <c r="AP171" s="81">
        <f t="shared" si="92"/>
        <v>0</v>
      </c>
      <c r="AQ171" s="81">
        <f t="shared" si="92"/>
        <v>0</v>
      </c>
      <c r="AR171" s="81">
        <f t="shared" si="92"/>
        <v>0</v>
      </c>
      <c r="AS171" s="81">
        <f t="shared" si="92"/>
        <v>0</v>
      </c>
      <c r="AT171" s="81">
        <f t="shared" si="92"/>
        <v>0</v>
      </c>
      <c r="AU171" s="81">
        <f t="shared" si="92"/>
        <v>0</v>
      </c>
      <c r="AV171" s="81">
        <f t="shared" si="92"/>
        <v>0</v>
      </c>
      <c r="AW171" s="81">
        <f t="shared" si="92"/>
        <v>0</v>
      </c>
      <c r="AX171" s="81">
        <f t="shared" si="92"/>
        <v>0</v>
      </c>
      <c r="AY171" s="81">
        <f t="shared" si="92"/>
        <v>0</v>
      </c>
      <c r="AZ171" s="81">
        <f t="shared" si="92"/>
        <v>0</v>
      </c>
      <c r="BA171" s="81">
        <f t="shared" si="92"/>
        <v>0</v>
      </c>
      <c r="BB171" s="81">
        <f t="shared" si="92"/>
        <v>0</v>
      </c>
      <c r="BC171" s="81">
        <f t="shared" si="92"/>
        <v>0</v>
      </c>
      <c r="BD171" s="81">
        <f t="shared" si="92"/>
        <v>0</v>
      </c>
      <c r="BE171" s="81">
        <f t="shared" si="92"/>
        <v>0</v>
      </c>
      <c r="BF171" s="81">
        <f t="shared" si="92"/>
        <v>0</v>
      </c>
      <c r="BG171" s="81">
        <f t="shared" si="92"/>
        <v>0</v>
      </c>
      <c r="BH171" s="81">
        <f t="shared" si="92"/>
        <v>0</v>
      </c>
      <c r="BI171" s="81">
        <f t="shared" si="92"/>
        <v>0</v>
      </c>
      <c r="BJ171" s="81">
        <f t="shared" si="92"/>
        <v>0</v>
      </c>
      <c r="BK171" s="81">
        <f t="shared" si="92"/>
        <v>0</v>
      </c>
      <c r="BL171" s="81">
        <f t="shared" si="92"/>
        <v>0</v>
      </c>
      <c r="BM171" s="81">
        <f t="shared" si="92"/>
        <v>0</v>
      </c>
    </row>
    <row r="172" spans="1:65" s="254" customFormat="1" ht="12.75" customHeight="1" thickBot="1" x14ac:dyDescent="0.25">
      <c r="A172" s="251"/>
      <c r="B172" s="252"/>
      <c r="C172" s="232"/>
      <c r="D172" s="253"/>
      <c r="E172" s="231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53"/>
      <c r="AT172" s="253"/>
      <c r="AU172" s="253"/>
      <c r="AV172" s="253"/>
      <c r="AW172" s="253"/>
      <c r="AX172" s="253"/>
      <c r="AY172" s="253"/>
      <c r="AZ172" s="253"/>
      <c r="BA172" s="253"/>
      <c r="BB172" s="253"/>
      <c r="BC172" s="253"/>
      <c r="BD172" s="253"/>
      <c r="BE172" s="253"/>
      <c r="BF172" s="253"/>
      <c r="BG172" s="253"/>
      <c r="BH172" s="253"/>
      <c r="BI172" s="253"/>
      <c r="BJ172" s="253"/>
      <c r="BK172" s="253"/>
      <c r="BL172" s="253"/>
      <c r="BM172" s="253"/>
    </row>
    <row r="173" spans="1:65" s="15" customFormat="1" ht="15.75" customHeight="1" x14ac:dyDescent="0.25">
      <c r="A173" s="307" t="s">
        <v>201</v>
      </c>
      <c r="B173" s="88" t="s">
        <v>106</v>
      </c>
      <c r="C173" s="82"/>
      <c r="D173" s="83" t="s">
        <v>96</v>
      </c>
      <c r="E173" s="83" t="s">
        <v>186</v>
      </c>
      <c r="F173" s="244" t="s">
        <v>15</v>
      </c>
      <c r="G173" s="244" t="s">
        <v>16</v>
      </c>
      <c r="H173" s="244" t="s">
        <v>17</v>
      </c>
      <c r="I173" s="244" t="s">
        <v>18</v>
      </c>
      <c r="J173" s="244" t="s">
        <v>19</v>
      </c>
      <c r="K173" s="244" t="s">
        <v>20</v>
      </c>
      <c r="L173" s="244" t="s">
        <v>21</v>
      </c>
      <c r="M173" s="244" t="s">
        <v>22</v>
      </c>
      <c r="N173" s="244" t="s">
        <v>23</v>
      </c>
      <c r="O173" s="244" t="s">
        <v>24</v>
      </c>
      <c r="P173" s="244" t="s">
        <v>25</v>
      </c>
      <c r="Q173" s="244" t="s">
        <v>26</v>
      </c>
      <c r="R173" s="244" t="s">
        <v>27</v>
      </c>
      <c r="S173" s="244" t="s">
        <v>28</v>
      </c>
      <c r="T173" s="244" t="s">
        <v>29</v>
      </c>
      <c r="U173" s="244" t="s">
        <v>30</v>
      </c>
      <c r="V173" s="244" t="s">
        <v>31</v>
      </c>
      <c r="W173" s="244" t="s">
        <v>32</v>
      </c>
      <c r="X173" s="244" t="s">
        <v>33</v>
      </c>
      <c r="Y173" s="244" t="s">
        <v>34</v>
      </c>
      <c r="Z173" s="244" t="s">
        <v>35</v>
      </c>
      <c r="AA173" s="244" t="s">
        <v>36</v>
      </c>
      <c r="AB173" s="244" t="s">
        <v>37</v>
      </c>
      <c r="AC173" s="244" t="s">
        <v>38</v>
      </c>
      <c r="AD173" s="244" t="s">
        <v>39</v>
      </c>
      <c r="AE173" s="244" t="s">
        <v>40</v>
      </c>
      <c r="AF173" s="244" t="s">
        <v>41</v>
      </c>
      <c r="AG173" s="244" t="s">
        <v>42</v>
      </c>
      <c r="AH173" s="244" t="s">
        <v>43</v>
      </c>
      <c r="AI173" s="244" t="s">
        <v>44</v>
      </c>
      <c r="AJ173" s="244" t="s">
        <v>45</v>
      </c>
      <c r="AK173" s="244" t="s">
        <v>46</v>
      </c>
      <c r="AL173" s="244" t="s">
        <v>47</v>
      </c>
      <c r="AM173" s="244" t="s">
        <v>48</v>
      </c>
      <c r="AN173" s="244" t="s">
        <v>49</v>
      </c>
      <c r="AO173" s="244" t="s">
        <v>50</v>
      </c>
      <c r="AP173" s="244" t="s">
        <v>51</v>
      </c>
      <c r="AQ173" s="244" t="s">
        <v>52</v>
      </c>
      <c r="AR173" s="244" t="s">
        <v>53</v>
      </c>
      <c r="AS173" s="244" t="s">
        <v>54</v>
      </c>
      <c r="AT173" s="244" t="s">
        <v>55</v>
      </c>
      <c r="AU173" s="244" t="s">
        <v>56</v>
      </c>
      <c r="AV173" s="244" t="s">
        <v>57</v>
      </c>
      <c r="AW173" s="244" t="s">
        <v>58</v>
      </c>
      <c r="AX173" s="244" t="s">
        <v>59</v>
      </c>
      <c r="AY173" s="244" t="s">
        <v>60</v>
      </c>
      <c r="AZ173" s="244" t="s">
        <v>61</v>
      </c>
      <c r="BA173" s="244" t="s">
        <v>62</v>
      </c>
      <c r="BB173" s="244" t="s">
        <v>63</v>
      </c>
      <c r="BC173" s="244" t="s">
        <v>64</v>
      </c>
      <c r="BD173" s="244" t="s">
        <v>65</v>
      </c>
      <c r="BE173" s="244" t="s">
        <v>66</v>
      </c>
      <c r="BF173" s="244" t="s">
        <v>67</v>
      </c>
      <c r="BG173" s="244" t="s">
        <v>68</v>
      </c>
      <c r="BH173" s="244" t="s">
        <v>69</v>
      </c>
      <c r="BI173" s="244" t="s">
        <v>70</v>
      </c>
      <c r="BJ173" s="244" t="s">
        <v>71</v>
      </c>
      <c r="BK173" s="244" t="s">
        <v>72</v>
      </c>
      <c r="BL173" s="244" t="s">
        <v>73</v>
      </c>
      <c r="BM173" s="245" t="s">
        <v>74</v>
      </c>
    </row>
    <row r="174" spans="1:65" s="206" customFormat="1" ht="12.75" customHeight="1" x14ac:dyDescent="0.2">
      <c r="A174" s="308"/>
      <c r="B174" s="76" t="s">
        <v>97</v>
      </c>
      <c r="C174" s="233">
        <v>122</v>
      </c>
      <c r="D174" s="201"/>
      <c r="E174" s="203">
        <f>SUM(F174:BM174)</f>
        <v>11</v>
      </c>
      <c r="F174" s="203">
        <v>11</v>
      </c>
      <c r="G174" s="203"/>
      <c r="H174" s="203"/>
      <c r="I174" s="203"/>
      <c r="J174" s="203"/>
      <c r="K174" s="203"/>
      <c r="L174" s="203"/>
      <c r="M174" s="203"/>
      <c r="N174" s="203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86"/>
    </row>
    <row r="175" spans="1:65" s="206" customFormat="1" ht="12.75" customHeight="1" x14ac:dyDescent="0.2">
      <c r="A175" s="308"/>
      <c r="B175" s="76" t="s">
        <v>98</v>
      </c>
      <c r="C175" s="234">
        <v>167</v>
      </c>
      <c r="D175" s="202"/>
      <c r="E175" s="203">
        <f t="shared" ref="E175:E182" si="93">SUM(F175:BM175)</f>
        <v>0</v>
      </c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87"/>
    </row>
    <row r="176" spans="1:65" s="206" customFormat="1" ht="12.75" customHeight="1" x14ac:dyDescent="0.2">
      <c r="A176" s="308"/>
      <c r="B176" s="76" t="s">
        <v>99</v>
      </c>
      <c r="C176" s="234">
        <v>232</v>
      </c>
      <c r="D176" s="201"/>
      <c r="E176" s="203">
        <f t="shared" si="93"/>
        <v>11</v>
      </c>
      <c r="F176" s="203">
        <v>11</v>
      </c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87"/>
    </row>
    <row r="177" spans="1:65" s="206" customFormat="1" ht="12.75" customHeight="1" x14ac:dyDescent="0.2">
      <c r="A177" s="308"/>
      <c r="B177" s="76" t="s">
        <v>100</v>
      </c>
      <c r="C177" s="234">
        <v>318</v>
      </c>
      <c r="D177" s="201"/>
      <c r="E177" s="203">
        <f t="shared" si="93"/>
        <v>0</v>
      </c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3"/>
      <c r="AT177" s="203"/>
      <c r="AU177" s="203"/>
      <c r="AV177" s="203"/>
      <c r="AW177" s="203"/>
      <c r="AX177" s="203"/>
      <c r="AY177" s="203"/>
      <c r="AZ177" s="203"/>
      <c r="BA177" s="203"/>
      <c r="BB177" s="203"/>
      <c r="BC177" s="203"/>
      <c r="BD177" s="203"/>
      <c r="BE177" s="203"/>
      <c r="BF177" s="203"/>
      <c r="BG177" s="203"/>
      <c r="BH177" s="203"/>
      <c r="BI177" s="203"/>
      <c r="BJ177" s="203"/>
      <c r="BK177" s="203"/>
      <c r="BL177" s="203"/>
      <c r="BM177" s="87"/>
    </row>
    <row r="178" spans="1:65" s="206" customFormat="1" ht="12.75" customHeight="1" x14ac:dyDescent="0.2">
      <c r="A178" s="308"/>
      <c r="B178" s="76" t="s">
        <v>101</v>
      </c>
      <c r="C178" s="234">
        <v>424</v>
      </c>
      <c r="D178" s="202"/>
      <c r="E178" s="203">
        <f t="shared" si="93"/>
        <v>11</v>
      </c>
      <c r="F178" s="203"/>
      <c r="G178" s="203"/>
      <c r="H178" s="203">
        <v>11</v>
      </c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03"/>
      <c r="AT178" s="203"/>
      <c r="AU178" s="203"/>
      <c r="AV178" s="203"/>
      <c r="AW178" s="203"/>
      <c r="AX178" s="203"/>
      <c r="AY178" s="203"/>
      <c r="AZ178" s="203"/>
      <c r="BA178" s="203"/>
      <c r="BB178" s="203"/>
      <c r="BC178" s="203"/>
      <c r="BD178" s="203"/>
      <c r="BE178" s="203"/>
      <c r="BF178" s="203"/>
      <c r="BG178" s="203"/>
      <c r="BH178" s="203"/>
      <c r="BI178" s="203"/>
      <c r="BJ178" s="203"/>
      <c r="BK178" s="203"/>
      <c r="BL178" s="203"/>
      <c r="BM178" s="87"/>
    </row>
    <row r="179" spans="1:65" s="206" customFormat="1" ht="12.75" customHeight="1" x14ac:dyDescent="0.2">
      <c r="A179" s="308"/>
      <c r="B179" s="76" t="s">
        <v>102</v>
      </c>
      <c r="C179" s="234">
        <v>574</v>
      </c>
      <c r="D179" s="201"/>
      <c r="E179" s="203">
        <f t="shared" si="93"/>
        <v>22</v>
      </c>
      <c r="F179" s="203"/>
      <c r="G179" s="203">
        <v>11</v>
      </c>
      <c r="H179" s="203"/>
      <c r="I179" s="203"/>
      <c r="J179" s="203">
        <v>11</v>
      </c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87"/>
    </row>
    <row r="180" spans="1:65" s="206" customFormat="1" ht="12.75" customHeight="1" x14ac:dyDescent="0.2">
      <c r="A180" s="308"/>
      <c r="B180" s="76" t="s">
        <v>103</v>
      </c>
      <c r="C180" s="234">
        <v>915</v>
      </c>
      <c r="D180" s="202"/>
      <c r="E180" s="203">
        <f t="shared" si="93"/>
        <v>0</v>
      </c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03"/>
      <c r="AT180" s="203"/>
      <c r="AU180" s="203"/>
      <c r="AV180" s="203"/>
      <c r="AW180" s="203"/>
      <c r="AX180" s="203"/>
      <c r="AY180" s="203"/>
      <c r="AZ180" s="203"/>
      <c r="BA180" s="203"/>
      <c r="BB180" s="203"/>
      <c r="BC180" s="203"/>
      <c r="BD180" s="203"/>
      <c r="BE180" s="203"/>
      <c r="BF180" s="203"/>
      <c r="BG180" s="203"/>
      <c r="BH180" s="203"/>
      <c r="BI180" s="203"/>
      <c r="BJ180" s="203"/>
      <c r="BK180" s="203"/>
      <c r="BL180" s="203"/>
      <c r="BM180" s="87"/>
    </row>
    <row r="181" spans="1:65" s="206" customFormat="1" ht="12.75" customHeight="1" x14ac:dyDescent="0.2">
      <c r="A181" s="308"/>
      <c r="B181" s="76" t="s">
        <v>104</v>
      </c>
      <c r="C181" s="234">
        <v>1254</v>
      </c>
      <c r="D181" s="201"/>
      <c r="E181" s="203">
        <f t="shared" si="93"/>
        <v>0</v>
      </c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  <c r="AH181" s="203"/>
      <c r="AI181" s="203"/>
      <c r="AJ181" s="203"/>
      <c r="AK181" s="203"/>
      <c r="AL181" s="203"/>
      <c r="AM181" s="203"/>
      <c r="AN181" s="203"/>
      <c r="AO181" s="203"/>
      <c r="AP181" s="203"/>
      <c r="AQ181" s="203"/>
      <c r="AR181" s="203"/>
      <c r="AS181" s="203"/>
      <c r="AT181" s="203"/>
      <c r="AU181" s="203"/>
      <c r="AV181" s="203"/>
      <c r="AW181" s="203"/>
      <c r="AX181" s="203"/>
      <c r="AY181" s="203"/>
      <c r="AZ181" s="203"/>
      <c r="BA181" s="203"/>
      <c r="BB181" s="203"/>
      <c r="BC181" s="203"/>
      <c r="BD181" s="203"/>
      <c r="BE181" s="203"/>
      <c r="BF181" s="203"/>
      <c r="BG181" s="203"/>
      <c r="BH181" s="203"/>
      <c r="BI181" s="203"/>
      <c r="BJ181" s="203"/>
      <c r="BK181" s="203"/>
      <c r="BL181" s="203"/>
      <c r="BM181" s="87"/>
    </row>
    <row r="182" spans="1:65" s="206" customFormat="1" ht="12.75" customHeight="1" thickBot="1" x14ac:dyDescent="0.25">
      <c r="A182" s="308"/>
      <c r="B182" s="77" t="s">
        <v>105</v>
      </c>
      <c r="C182" s="234">
        <v>1722</v>
      </c>
      <c r="D182" s="201"/>
      <c r="E182" s="203">
        <f t="shared" si="93"/>
        <v>11</v>
      </c>
      <c r="F182" s="203">
        <v>11</v>
      </c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203"/>
      <c r="AH182" s="203"/>
      <c r="AI182" s="203"/>
      <c r="AJ182" s="203"/>
      <c r="AK182" s="203"/>
      <c r="AL182" s="203"/>
      <c r="AM182" s="203"/>
      <c r="AN182" s="203"/>
      <c r="AO182" s="203"/>
      <c r="AP182" s="203"/>
      <c r="AQ182" s="203"/>
      <c r="AR182" s="203"/>
      <c r="AS182" s="203"/>
      <c r="AT182" s="203"/>
      <c r="AU182" s="203"/>
      <c r="AV182" s="203"/>
      <c r="AW182" s="203"/>
      <c r="AX182" s="203"/>
      <c r="AY182" s="203"/>
      <c r="AZ182" s="203"/>
      <c r="BA182" s="203"/>
      <c r="BB182" s="203"/>
      <c r="BC182" s="203"/>
      <c r="BD182" s="203"/>
      <c r="BE182" s="203"/>
      <c r="BF182" s="203"/>
      <c r="BG182" s="203"/>
      <c r="BH182" s="203"/>
      <c r="BI182" s="203"/>
      <c r="BJ182" s="203"/>
      <c r="BK182" s="203"/>
      <c r="BL182" s="203"/>
      <c r="BM182" s="87"/>
    </row>
    <row r="183" spans="1:65" s="206" customFormat="1" ht="12.75" customHeight="1" x14ac:dyDescent="0.2">
      <c r="A183" s="308"/>
      <c r="B183" s="17" t="s">
        <v>142</v>
      </c>
      <c r="C183" s="17"/>
      <c r="D183" s="184">
        <f>SUM(F183:BM183)</f>
        <v>40128</v>
      </c>
      <c r="E183" s="229"/>
      <c r="F183" s="13">
        <f>$C174*(1+F$7)*F174+$C175*(1+F$7)*F175+$C176*(1+F$7)*F176+$C177*(1+F$7)*F177+$C178*(1+F$7)*F178+$C179*(1+F$7)*F179+$C180*(1+F$7)*F180+$C181*(1+F$7)*F181+$C182*(1+F$7)*F182</f>
        <v>22836</v>
      </c>
      <c r="G183" s="13">
        <f>$C174*(1+G$7)*G174+$C175*(1+G$7)*G175+$C176*(1+G$7)*G176+$C177*(1+G$7)*G177+$C178*(1+G$7)*G178+$C179*(1+G$7)*G179+$C180*(1+G$7)*G180+$C181*(1+G$7)*G181+$C182*(1+G$7)*G182</f>
        <v>6314</v>
      </c>
      <c r="H183" s="13">
        <f t="shared" ref="H183:BL183" si="94">$C174*(1+H$7)*H174+$C175*(1+H$7)*H175+$C176*(1+H$7)*H176+$C177*(1+H$7)*H177+$C178*(1+H$7)*H178+$C179*(1+H$7)*H179+$C180*(1+H$7)*H180+$C181*(1+H$7)*H181+$C182*(1+H$7)*H182</f>
        <v>4664</v>
      </c>
      <c r="I183" s="13">
        <f t="shared" si="94"/>
        <v>0</v>
      </c>
      <c r="J183" s="13">
        <f t="shared" si="94"/>
        <v>6314</v>
      </c>
      <c r="K183" s="13">
        <f t="shared" si="94"/>
        <v>0</v>
      </c>
      <c r="L183" s="13">
        <f t="shared" si="94"/>
        <v>0</v>
      </c>
      <c r="M183" s="13">
        <f t="shared" si="94"/>
        <v>0</v>
      </c>
      <c r="N183" s="13">
        <f t="shared" si="94"/>
        <v>0</v>
      </c>
      <c r="O183" s="13">
        <f t="shared" si="94"/>
        <v>0</v>
      </c>
      <c r="P183" s="13">
        <f t="shared" si="94"/>
        <v>0</v>
      </c>
      <c r="Q183" s="13">
        <f t="shared" si="94"/>
        <v>0</v>
      </c>
      <c r="R183" s="13">
        <f t="shared" si="94"/>
        <v>0</v>
      </c>
      <c r="S183" s="13">
        <f t="shared" si="94"/>
        <v>0</v>
      </c>
      <c r="T183" s="13">
        <f t="shared" si="94"/>
        <v>0</v>
      </c>
      <c r="U183" s="13">
        <f t="shared" si="94"/>
        <v>0</v>
      </c>
      <c r="V183" s="13">
        <f t="shared" si="94"/>
        <v>0</v>
      </c>
      <c r="W183" s="13">
        <f t="shared" si="94"/>
        <v>0</v>
      </c>
      <c r="X183" s="13">
        <f t="shared" si="94"/>
        <v>0</v>
      </c>
      <c r="Y183" s="13">
        <f t="shared" si="94"/>
        <v>0</v>
      </c>
      <c r="Z183" s="13">
        <f t="shared" si="94"/>
        <v>0</v>
      </c>
      <c r="AA183" s="13">
        <f t="shared" si="94"/>
        <v>0</v>
      </c>
      <c r="AB183" s="13">
        <f t="shared" si="94"/>
        <v>0</v>
      </c>
      <c r="AC183" s="13">
        <f t="shared" si="94"/>
        <v>0</v>
      </c>
      <c r="AD183" s="13">
        <f t="shared" si="94"/>
        <v>0</v>
      </c>
      <c r="AE183" s="13">
        <f t="shared" si="94"/>
        <v>0</v>
      </c>
      <c r="AF183" s="13">
        <f t="shared" si="94"/>
        <v>0</v>
      </c>
      <c r="AG183" s="13">
        <f t="shared" si="94"/>
        <v>0</v>
      </c>
      <c r="AH183" s="13">
        <f t="shared" si="94"/>
        <v>0</v>
      </c>
      <c r="AI183" s="13">
        <f t="shared" si="94"/>
        <v>0</v>
      </c>
      <c r="AJ183" s="13">
        <f t="shared" si="94"/>
        <v>0</v>
      </c>
      <c r="AK183" s="13">
        <f t="shared" si="94"/>
        <v>0</v>
      </c>
      <c r="AL183" s="13">
        <f t="shared" si="94"/>
        <v>0</v>
      </c>
      <c r="AM183" s="13">
        <f t="shared" si="94"/>
        <v>0</v>
      </c>
      <c r="AN183" s="13">
        <f t="shared" si="94"/>
        <v>0</v>
      </c>
      <c r="AO183" s="13">
        <f t="shared" si="94"/>
        <v>0</v>
      </c>
      <c r="AP183" s="13">
        <f t="shared" si="94"/>
        <v>0</v>
      </c>
      <c r="AQ183" s="13">
        <f t="shared" si="94"/>
        <v>0</v>
      </c>
      <c r="AR183" s="13">
        <f t="shared" si="94"/>
        <v>0</v>
      </c>
      <c r="AS183" s="13">
        <f t="shared" si="94"/>
        <v>0</v>
      </c>
      <c r="AT183" s="13">
        <f t="shared" si="94"/>
        <v>0</v>
      </c>
      <c r="AU183" s="13">
        <f t="shared" si="94"/>
        <v>0</v>
      </c>
      <c r="AV183" s="13">
        <f t="shared" si="94"/>
        <v>0</v>
      </c>
      <c r="AW183" s="13">
        <f t="shared" si="94"/>
        <v>0</v>
      </c>
      <c r="AX183" s="13">
        <f t="shared" si="94"/>
        <v>0</v>
      </c>
      <c r="AY183" s="13">
        <f t="shared" si="94"/>
        <v>0</v>
      </c>
      <c r="AZ183" s="13">
        <f t="shared" si="94"/>
        <v>0</v>
      </c>
      <c r="BA183" s="13">
        <f t="shared" si="94"/>
        <v>0</v>
      </c>
      <c r="BB183" s="13">
        <f t="shared" si="94"/>
        <v>0</v>
      </c>
      <c r="BC183" s="13">
        <f t="shared" si="94"/>
        <v>0</v>
      </c>
      <c r="BD183" s="13">
        <f t="shared" si="94"/>
        <v>0</v>
      </c>
      <c r="BE183" s="13">
        <f t="shared" si="94"/>
        <v>0</v>
      </c>
      <c r="BF183" s="13">
        <f t="shared" si="94"/>
        <v>0</v>
      </c>
      <c r="BG183" s="13">
        <f t="shared" si="94"/>
        <v>0</v>
      </c>
      <c r="BH183" s="13">
        <f t="shared" si="94"/>
        <v>0</v>
      </c>
      <c r="BI183" s="13">
        <f t="shared" si="94"/>
        <v>0</v>
      </c>
      <c r="BJ183" s="13">
        <f t="shared" si="94"/>
        <v>0</v>
      </c>
      <c r="BK183" s="13">
        <f t="shared" si="94"/>
        <v>0</v>
      </c>
      <c r="BL183" s="13">
        <f t="shared" si="94"/>
        <v>0</v>
      </c>
      <c r="BM183" s="80">
        <f>$C174*(1+BM$7)*BM174+$C175*(1+BM$7)*BM175+$C176*(1+BM$7)*BM176+$C177*(1+BM$7)*BM177+$C178*(1+BM$7)*BM178+$C179*(1+BM$7)*BM179+$C180*(1+BM$7)*BM180+$C181*(1+BM$7)*BM181+$C182*(1+BM$7)*BM182</f>
        <v>0</v>
      </c>
    </row>
    <row r="184" spans="1:65" s="206" customFormat="1" ht="12.75" customHeight="1" x14ac:dyDescent="0.2">
      <c r="A184" s="308"/>
      <c r="B184" s="238" t="s">
        <v>193</v>
      </c>
      <c r="C184" s="185">
        <v>1.8</v>
      </c>
      <c r="D184" s="184">
        <f>SUM(F184:BM184)</f>
        <v>72230.399999999994</v>
      </c>
      <c r="E184" s="229"/>
      <c r="F184" s="13">
        <f>$C184*F183</f>
        <v>41104.800000000003</v>
      </c>
      <c r="G184" s="13">
        <f t="shared" ref="G184:BM184" si="95">$C184*G183</f>
        <v>11365.2</v>
      </c>
      <c r="H184" s="13">
        <f t="shared" si="95"/>
        <v>8395.2000000000007</v>
      </c>
      <c r="I184" s="13">
        <f t="shared" si="95"/>
        <v>0</v>
      </c>
      <c r="J184" s="13">
        <f t="shared" si="95"/>
        <v>11365.2</v>
      </c>
      <c r="K184" s="13">
        <f t="shared" si="95"/>
        <v>0</v>
      </c>
      <c r="L184" s="13">
        <f t="shared" si="95"/>
        <v>0</v>
      </c>
      <c r="M184" s="13">
        <f t="shared" si="95"/>
        <v>0</v>
      </c>
      <c r="N184" s="13">
        <f t="shared" si="95"/>
        <v>0</v>
      </c>
      <c r="O184" s="13">
        <f t="shared" si="95"/>
        <v>0</v>
      </c>
      <c r="P184" s="13">
        <f t="shared" si="95"/>
        <v>0</v>
      </c>
      <c r="Q184" s="13">
        <f t="shared" si="95"/>
        <v>0</v>
      </c>
      <c r="R184" s="13">
        <f t="shared" si="95"/>
        <v>0</v>
      </c>
      <c r="S184" s="13">
        <f t="shared" si="95"/>
        <v>0</v>
      </c>
      <c r="T184" s="13">
        <f t="shared" si="95"/>
        <v>0</v>
      </c>
      <c r="U184" s="13">
        <f t="shared" si="95"/>
        <v>0</v>
      </c>
      <c r="V184" s="13">
        <f t="shared" si="95"/>
        <v>0</v>
      </c>
      <c r="W184" s="13">
        <f t="shared" si="95"/>
        <v>0</v>
      </c>
      <c r="X184" s="13">
        <f t="shared" si="95"/>
        <v>0</v>
      </c>
      <c r="Y184" s="13">
        <f t="shared" si="95"/>
        <v>0</v>
      </c>
      <c r="Z184" s="13">
        <f t="shared" si="95"/>
        <v>0</v>
      </c>
      <c r="AA184" s="13">
        <f t="shared" si="95"/>
        <v>0</v>
      </c>
      <c r="AB184" s="13">
        <f t="shared" si="95"/>
        <v>0</v>
      </c>
      <c r="AC184" s="13">
        <f t="shared" si="95"/>
        <v>0</v>
      </c>
      <c r="AD184" s="13">
        <f t="shared" si="95"/>
        <v>0</v>
      </c>
      <c r="AE184" s="13">
        <f t="shared" si="95"/>
        <v>0</v>
      </c>
      <c r="AF184" s="13">
        <f t="shared" si="95"/>
        <v>0</v>
      </c>
      <c r="AG184" s="13">
        <f t="shared" si="95"/>
        <v>0</v>
      </c>
      <c r="AH184" s="13">
        <f t="shared" si="95"/>
        <v>0</v>
      </c>
      <c r="AI184" s="13">
        <f t="shared" si="95"/>
        <v>0</v>
      </c>
      <c r="AJ184" s="13">
        <f t="shared" si="95"/>
        <v>0</v>
      </c>
      <c r="AK184" s="13">
        <f t="shared" si="95"/>
        <v>0</v>
      </c>
      <c r="AL184" s="13">
        <f t="shared" si="95"/>
        <v>0</v>
      </c>
      <c r="AM184" s="13">
        <f t="shared" si="95"/>
        <v>0</v>
      </c>
      <c r="AN184" s="13">
        <f t="shared" si="95"/>
        <v>0</v>
      </c>
      <c r="AO184" s="13">
        <f t="shared" si="95"/>
        <v>0</v>
      </c>
      <c r="AP184" s="13">
        <f t="shared" si="95"/>
        <v>0</v>
      </c>
      <c r="AQ184" s="13">
        <f t="shared" si="95"/>
        <v>0</v>
      </c>
      <c r="AR184" s="13">
        <f t="shared" si="95"/>
        <v>0</v>
      </c>
      <c r="AS184" s="13">
        <f t="shared" si="95"/>
        <v>0</v>
      </c>
      <c r="AT184" s="13">
        <f t="shared" si="95"/>
        <v>0</v>
      </c>
      <c r="AU184" s="13">
        <f t="shared" si="95"/>
        <v>0</v>
      </c>
      <c r="AV184" s="13">
        <f t="shared" si="95"/>
        <v>0</v>
      </c>
      <c r="AW184" s="13">
        <f t="shared" si="95"/>
        <v>0</v>
      </c>
      <c r="AX184" s="13">
        <f t="shared" si="95"/>
        <v>0</v>
      </c>
      <c r="AY184" s="13">
        <f t="shared" si="95"/>
        <v>0</v>
      </c>
      <c r="AZ184" s="13">
        <f t="shared" si="95"/>
        <v>0</v>
      </c>
      <c r="BA184" s="13">
        <f t="shared" si="95"/>
        <v>0</v>
      </c>
      <c r="BB184" s="13">
        <f t="shared" si="95"/>
        <v>0</v>
      </c>
      <c r="BC184" s="13">
        <f t="shared" si="95"/>
        <v>0</v>
      </c>
      <c r="BD184" s="13">
        <f t="shared" si="95"/>
        <v>0</v>
      </c>
      <c r="BE184" s="13">
        <f t="shared" si="95"/>
        <v>0</v>
      </c>
      <c r="BF184" s="13">
        <f t="shared" si="95"/>
        <v>0</v>
      </c>
      <c r="BG184" s="13">
        <f t="shared" si="95"/>
        <v>0</v>
      </c>
      <c r="BH184" s="13">
        <f t="shared" si="95"/>
        <v>0</v>
      </c>
      <c r="BI184" s="13">
        <f t="shared" si="95"/>
        <v>0</v>
      </c>
      <c r="BJ184" s="13">
        <f t="shared" si="95"/>
        <v>0</v>
      </c>
      <c r="BK184" s="13">
        <f t="shared" si="95"/>
        <v>0</v>
      </c>
      <c r="BL184" s="13">
        <f t="shared" si="95"/>
        <v>0</v>
      </c>
      <c r="BM184" s="80">
        <f t="shared" si="95"/>
        <v>0</v>
      </c>
    </row>
    <row r="185" spans="1:65" s="206" customFormat="1" ht="12.75" hidden="1" customHeight="1" x14ac:dyDescent="0.2">
      <c r="A185" s="308"/>
      <c r="B185" s="182" t="s">
        <v>164</v>
      </c>
      <c r="C185" s="186">
        <v>0</v>
      </c>
      <c r="D185" s="184">
        <f>SUM(F185:BM185)</f>
        <v>0</v>
      </c>
      <c r="E185" s="230"/>
      <c r="F185" s="160">
        <f>F183*$C$25</f>
        <v>0</v>
      </c>
      <c r="G185" s="160">
        <f t="shared" ref="G185:BM185" si="96">G183*$C$25</f>
        <v>0</v>
      </c>
      <c r="H185" s="160">
        <f t="shared" si="96"/>
        <v>0</v>
      </c>
      <c r="I185" s="160">
        <f t="shared" si="96"/>
        <v>0</v>
      </c>
      <c r="J185" s="160">
        <f t="shared" si="96"/>
        <v>0</v>
      </c>
      <c r="K185" s="160">
        <f t="shared" si="96"/>
        <v>0</v>
      </c>
      <c r="L185" s="160">
        <f t="shared" si="96"/>
        <v>0</v>
      </c>
      <c r="M185" s="160">
        <f t="shared" si="96"/>
        <v>0</v>
      </c>
      <c r="N185" s="160">
        <f t="shared" si="96"/>
        <v>0</v>
      </c>
      <c r="O185" s="160">
        <f t="shared" si="96"/>
        <v>0</v>
      </c>
      <c r="P185" s="160">
        <f t="shared" si="96"/>
        <v>0</v>
      </c>
      <c r="Q185" s="160">
        <f t="shared" si="96"/>
        <v>0</v>
      </c>
      <c r="R185" s="160">
        <f t="shared" si="96"/>
        <v>0</v>
      </c>
      <c r="S185" s="160">
        <f t="shared" si="96"/>
        <v>0</v>
      </c>
      <c r="T185" s="160">
        <f t="shared" si="96"/>
        <v>0</v>
      </c>
      <c r="U185" s="160">
        <f t="shared" si="96"/>
        <v>0</v>
      </c>
      <c r="V185" s="160">
        <f t="shared" si="96"/>
        <v>0</v>
      </c>
      <c r="W185" s="160">
        <f t="shared" si="96"/>
        <v>0</v>
      </c>
      <c r="X185" s="160">
        <f t="shared" si="96"/>
        <v>0</v>
      </c>
      <c r="Y185" s="160">
        <f t="shared" si="96"/>
        <v>0</v>
      </c>
      <c r="Z185" s="160">
        <f t="shared" si="96"/>
        <v>0</v>
      </c>
      <c r="AA185" s="160">
        <f t="shared" si="96"/>
        <v>0</v>
      </c>
      <c r="AB185" s="160">
        <f t="shared" si="96"/>
        <v>0</v>
      </c>
      <c r="AC185" s="160">
        <f t="shared" si="96"/>
        <v>0</v>
      </c>
      <c r="AD185" s="160">
        <f t="shared" si="96"/>
        <v>0</v>
      </c>
      <c r="AE185" s="160">
        <f t="shared" si="96"/>
        <v>0</v>
      </c>
      <c r="AF185" s="160">
        <f t="shared" si="96"/>
        <v>0</v>
      </c>
      <c r="AG185" s="160">
        <f t="shared" si="96"/>
        <v>0</v>
      </c>
      <c r="AH185" s="160">
        <f t="shared" si="96"/>
        <v>0</v>
      </c>
      <c r="AI185" s="160">
        <f t="shared" si="96"/>
        <v>0</v>
      </c>
      <c r="AJ185" s="160">
        <f t="shared" si="96"/>
        <v>0</v>
      </c>
      <c r="AK185" s="160">
        <f t="shared" si="96"/>
        <v>0</v>
      </c>
      <c r="AL185" s="160">
        <f t="shared" si="96"/>
        <v>0</v>
      </c>
      <c r="AM185" s="160">
        <f t="shared" si="96"/>
        <v>0</v>
      </c>
      <c r="AN185" s="160">
        <f t="shared" si="96"/>
        <v>0</v>
      </c>
      <c r="AO185" s="160">
        <f t="shared" si="96"/>
        <v>0</v>
      </c>
      <c r="AP185" s="160">
        <f t="shared" si="96"/>
        <v>0</v>
      </c>
      <c r="AQ185" s="160">
        <f t="shared" si="96"/>
        <v>0</v>
      </c>
      <c r="AR185" s="160">
        <f t="shared" si="96"/>
        <v>0</v>
      </c>
      <c r="AS185" s="160">
        <f t="shared" si="96"/>
        <v>0</v>
      </c>
      <c r="AT185" s="160">
        <f t="shared" si="96"/>
        <v>0</v>
      </c>
      <c r="AU185" s="160">
        <f t="shared" si="96"/>
        <v>0</v>
      </c>
      <c r="AV185" s="160">
        <f t="shared" si="96"/>
        <v>0</v>
      </c>
      <c r="AW185" s="160">
        <f t="shared" si="96"/>
        <v>0</v>
      </c>
      <c r="AX185" s="160">
        <f t="shared" si="96"/>
        <v>0</v>
      </c>
      <c r="AY185" s="160">
        <f t="shared" si="96"/>
        <v>0</v>
      </c>
      <c r="AZ185" s="160">
        <f t="shared" si="96"/>
        <v>0</v>
      </c>
      <c r="BA185" s="160">
        <f t="shared" si="96"/>
        <v>0</v>
      </c>
      <c r="BB185" s="160">
        <f t="shared" si="96"/>
        <v>0</v>
      </c>
      <c r="BC185" s="160">
        <f t="shared" si="96"/>
        <v>0</v>
      </c>
      <c r="BD185" s="160">
        <f t="shared" si="96"/>
        <v>0</v>
      </c>
      <c r="BE185" s="160">
        <f t="shared" si="96"/>
        <v>0</v>
      </c>
      <c r="BF185" s="160">
        <f t="shared" si="96"/>
        <v>0</v>
      </c>
      <c r="BG185" s="160">
        <f t="shared" si="96"/>
        <v>0</v>
      </c>
      <c r="BH185" s="160">
        <f t="shared" si="96"/>
        <v>0</v>
      </c>
      <c r="BI185" s="160">
        <f t="shared" si="96"/>
        <v>0</v>
      </c>
      <c r="BJ185" s="160">
        <f t="shared" si="96"/>
        <v>0</v>
      </c>
      <c r="BK185" s="160">
        <f t="shared" si="96"/>
        <v>0</v>
      </c>
      <c r="BL185" s="160">
        <f t="shared" si="96"/>
        <v>0</v>
      </c>
      <c r="BM185" s="160">
        <f t="shared" si="96"/>
        <v>0</v>
      </c>
    </row>
    <row r="186" spans="1:65" s="206" customFormat="1" ht="12.75" customHeight="1" thickBot="1" x14ac:dyDescent="0.25">
      <c r="A186" s="308"/>
      <c r="B186" s="181" t="s">
        <v>143</v>
      </c>
      <c r="C186" s="90"/>
      <c r="D186" s="184">
        <f>SUM(F186:BM186)</f>
        <v>112358.39999999999</v>
      </c>
      <c r="E186" s="230">
        <f>+E176+E177+E180</f>
        <v>11</v>
      </c>
      <c r="F186" s="81">
        <f>F183+F184+F185</f>
        <v>63940.800000000003</v>
      </c>
      <c r="G186" s="81">
        <f>G183+G184+G185</f>
        <v>17679.2</v>
      </c>
      <c r="H186" s="81">
        <f t="shared" ref="H186:BM186" si="97">H183+H184+H185</f>
        <v>13059.2</v>
      </c>
      <c r="I186" s="81">
        <f t="shared" si="97"/>
        <v>0</v>
      </c>
      <c r="J186" s="81">
        <f t="shared" si="97"/>
        <v>17679.2</v>
      </c>
      <c r="K186" s="81">
        <f t="shared" si="97"/>
        <v>0</v>
      </c>
      <c r="L186" s="81">
        <f t="shared" si="97"/>
        <v>0</v>
      </c>
      <c r="M186" s="81">
        <f t="shared" si="97"/>
        <v>0</v>
      </c>
      <c r="N186" s="81">
        <f t="shared" si="97"/>
        <v>0</v>
      </c>
      <c r="O186" s="81">
        <f t="shared" si="97"/>
        <v>0</v>
      </c>
      <c r="P186" s="81">
        <f t="shared" si="97"/>
        <v>0</v>
      </c>
      <c r="Q186" s="81">
        <f t="shared" si="97"/>
        <v>0</v>
      </c>
      <c r="R186" s="81">
        <f t="shared" si="97"/>
        <v>0</v>
      </c>
      <c r="S186" s="81">
        <f t="shared" si="97"/>
        <v>0</v>
      </c>
      <c r="T186" s="81">
        <f t="shared" si="97"/>
        <v>0</v>
      </c>
      <c r="U186" s="81">
        <f t="shared" si="97"/>
        <v>0</v>
      </c>
      <c r="V186" s="81">
        <f t="shared" si="97"/>
        <v>0</v>
      </c>
      <c r="W186" s="81">
        <f t="shared" si="97"/>
        <v>0</v>
      </c>
      <c r="X186" s="81">
        <f t="shared" si="97"/>
        <v>0</v>
      </c>
      <c r="Y186" s="81">
        <f t="shared" si="97"/>
        <v>0</v>
      </c>
      <c r="Z186" s="81">
        <f t="shared" si="97"/>
        <v>0</v>
      </c>
      <c r="AA186" s="81">
        <f t="shared" si="97"/>
        <v>0</v>
      </c>
      <c r="AB186" s="81">
        <f t="shared" si="97"/>
        <v>0</v>
      </c>
      <c r="AC186" s="81">
        <f t="shared" si="97"/>
        <v>0</v>
      </c>
      <c r="AD186" s="81">
        <f t="shared" si="97"/>
        <v>0</v>
      </c>
      <c r="AE186" s="81">
        <f t="shared" si="97"/>
        <v>0</v>
      </c>
      <c r="AF186" s="81">
        <f t="shared" si="97"/>
        <v>0</v>
      </c>
      <c r="AG186" s="81">
        <f t="shared" si="97"/>
        <v>0</v>
      </c>
      <c r="AH186" s="81">
        <f t="shared" si="97"/>
        <v>0</v>
      </c>
      <c r="AI186" s="81">
        <f t="shared" si="97"/>
        <v>0</v>
      </c>
      <c r="AJ186" s="81">
        <f t="shared" si="97"/>
        <v>0</v>
      </c>
      <c r="AK186" s="81">
        <f t="shared" si="97"/>
        <v>0</v>
      </c>
      <c r="AL186" s="81">
        <f t="shared" si="97"/>
        <v>0</v>
      </c>
      <c r="AM186" s="81">
        <f t="shared" si="97"/>
        <v>0</v>
      </c>
      <c r="AN186" s="81">
        <f t="shared" si="97"/>
        <v>0</v>
      </c>
      <c r="AO186" s="81">
        <f t="shared" si="97"/>
        <v>0</v>
      </c>
      <c r="AP186" s="81">
        <f t="shared" si="97"/>
        <v>0</v>
      </c>
      <c r="AQ186" s="81">
        <f t="shared" si="97"/>
        <v>0</v>
      </c>
      <c r="AR186" s="81">
        <f t="shared" si="97"/>
        <v>0</v>
      </c>
      <c r="AS186" s="81">
        <f t="shared" si="97"/>
        <v>0</v>
      </c>
      <c r="AT186" s="81">
        <f t="shared" si="97"/>
        <v>0</v>
      </c>
      <c r="AU186" s="81">
        <f t="shared" si="97"/>
        <v>0</v>
      </c>
      <c r="AV186" s="81">
        <f t="shared" si="97"/>
        <v>0</v>
      </c>
      <c r="AW186" s="81">
        <f t="shared" si="97"/>
        <v>0</v>
      </c>
      <c r="AX186" s="81">
        <f t="shared" si="97"/>
        <v>0</v>
      </c>
      <c r="AY186" s="81">
        <f t="shared" si="97"/>
        <v>0</v>
      </c>
      <c r="AZ186" s="81">
        <f t="shared" si="97"/>
        <v>0</v>
      </c>
      <c r="BA186" s="81">
        <f t="shared" si="97"/>
        <v>0</v>
      </c>
      <c r="BB186" s="81">
        <f t="shared" si="97"/>
        <v>0</v>
      </c>
      <c r="BC186" s="81">
        <f t="shared" si="97"/>
        <v>0</v>
      </c>
      <c r="BD186" s="81">
        <f t="shared" si="97"/>
        <v>0</v>
      </c>
      <c r="BE186" s="81">
        <f t="shared" si="97"/>
        <v>0</v>
      </c>
      <c r="BF186" s="81">
        <f t="shared" si="97"/>
        <v>0</v>
      </c>
      <c r="BG186" s="81">
        <f t="shared" si="97"/>
        <v>0</v>
      </c>
      <c r="BH186" s="81">
        <f t="shared" si="97"/>
        <v>0</v>
      </c>
      <c r="BI186" s="81">
        <f t="shared" si="97"/>
        <v>0</v>
      </c>
      <c r="BJ186" s="81">
        <f t="shared" si="97"/>
        <v>0</v>
      </c>
      <c r="BK186" s="81">
        <f t="shared" si="97"/>
        <v>0</v>
      </c>
      <c r="BL186" s="81">
        <f t="shared" si="97"/>
        <v>0</v>
      </c>
      <c r="BM186" s="81">
        <f t="shared" si="97"/>
        <v>0</v>
      </c>
    </row>
    <row r="187" spans="1:65" ht="13.5" thickBot="1" x14ac:dyDescent="0.25"/>
    <row r="188" spans="1:65" s="206" customFormat="1" ht="12.75" customHeight="1" x14ac:dyDescent="0.2">
      <c r="A188" s="320" t="s">
        <v>200</v>
      </c>
      <c r="B188" s="217"/>
      <c r="C188" s="249"/>
      <c r="D188" s="218">
        <f>D123+D138+D153+D168+D183</f>
        <v>180599</v>
      </c>
      <c r="E188" s="230"/>
      <c r="F188" s="250">
        <f>F123+F138+F153+F168+F183</f>
        <v>103206</v>
      </c>
      <c r="G188" s="250">
        <f t="shared" ref="G188:BM190" si="98">G123+G138+G153+G168+G183</f>
        <v>28335</v>
      </c>
      <c r="H188" s="250">
        <f t="shared" si="98"/>
        <v>38504</v>
      </c>
      <c r="I188" s="250">
        <f t="shared" si="98"/>
        <v>0</v>
      </c>
      <c r="J188" s="250">
        <f t="shared" si="98"/>
        <v>10554</v>
      </c>
      <c r="K188" s="250">
        <f t="shared" si="98"/>
        <v>0</v>
      </c>
      <c r="L188" s="250">
        <f t="shared" si="98"/>
        <v>0</v>
      </c>
      <c r="M188" s="250">
        <f t="shared" si="98"/>
        <v>0</v>
      </c>
      <c r="N188" s="250">
        <f t="shared" si="98"/>
        <v>0</v>
      </c>
      <c r="O188" s="250">
        <f t="shared" si="98"/>
        <v>0</v>
      </c>
      <c r="P188" s="250">
        <f t="shared" si="98"/>
        <v>0</v>
      </c>
      <c r="Q188" s="250">
        <f t="shared" si="98"/>
        <v>0</v>
      </c>
      <c r="R188" s="250">
        <f t="shared" si="98"/>
        <v>0</v>
      </c>
      <c r="S188" s="250">
        <f t="shared" si="98"/>
        <v>0</v>
      </c>
      <c r="T188" s="250">
        <f t="shared" si="98"/>
        <v>0</v>
      </c>
      <c r="U188" s="250">
        <f t="shared" si="98"/>
        <v>0</v>
      </c>
      <c r="V188" s="250">
        <f t="shared" si="98"/>
        <v>0</v>
      </c>
      <c r="W188" s="250">
        <f t="shared" si="98"/>
        <v>0</v>
      </c>
      <c r="X188" s="250">
        <f t="shared" si="98"/>
        <v>0</v>
      </c>
      <c r="Y188" s="250">
        <f t="shared" si="98"/>
        <v>0</v>
      </c>
      <c r="Z188" s="250">
        <f t="shared" si="98"/>
        <v>0</v>
      </c>
      <c r="AA188" s="250">
        <f t="shared" si="98"/>
        <v>0</v>
      </c>
      <c r="AB188" s="250">
        <f t="shared" si="98"/>
        <v>0</v>
      </c>
      <c r="AC188" s="250">
        <f t="shared" si="98"/>
        <v>0</v>
      </c>
      <c r="AD188" s="250">
        <f t="shared" si="98"/>
        <v>0</v>
      </c>
      <c r="AE188" s="250">
        <f t="shared" si="98"/>
        <v>0</v>
      </c>
      <c r="AF188" s="250">
        <f t="shared" si="98"/>
        <v>0</v>
      </c>
      <c r="AG188" s="250">
        <f t="shared" si="98"/>
        <v>0</v>
      </c>
      <c r="AH188" s="250">
        <f t="shared" si="98"/>
        <v>0</v>
      </c>
      <c r="AI188" s="250">
        <f t="shared" si="98"/>
        <v>0</v>
      </c>
      <c r="AJ188" s="250">
        <f t="shared" si="98"/>
        <v>0</v>
      </c>
      <c r="AK188" s="250">
        <f t="shared" si="98"/>
        <v>0</v>
      </c>
      <c r="AL188" s="250">
        <f t="shared" si="98"/>
        <v>0</v>
      </c>
      <c r="AM188" s="250">
        <f t="shared" si="98"/>
        <v>0</v>
      </c>
      <c r="AN188" s="250">
        <f t="shared" si="98"/>
        <v>0</v>
      </c>
      <c r="AO188" s="250">
        <f t="shared" si="98"/>
        <v>0</v>
      </c>
      <c r="AP188" s="250">
        <f t="shared" si="98"/>
        <v>0</v>
      </c>
      <c r="AQ188" s="250">
        <f t="shared" si="98"/>
        <v>0</v>
      </c>
      <c r="AR188" s="250">
        <f t="shared" si="98"/>
        <v>0</v>
      </c>
      <c r="AS188" s="250">
        <f t="shared" si="98"/>
        <v>0</v>
      </c>
      <c r="AT188" s="250">
        <f t="shared" si="98"/>
        <v>0</v>
      </c>
      <c r="AU188" s="250">
        <f t="shared" si="98"/>
        <v>0</v>
      </c>
      <c r="AV188" s="250">
        <f t="shared" si="98"/>
        <v>0</v>
      </c>
      <c r="AW188" s="250">
        <f t="shared" si="98"/>
        <v>0</v>
      </c>
      <c r="AX188" s="250">
        <f t="shared" si="98"/>
        <v>0</v>
      </c>
      <c r="AY188" s="250">
        <f t="shared" si="98"/>
        <v>0</v>
      </c>
      <c r="AZ188" s="250">
        <f t="shared" si="98"/>
        <v>0</v>
      </c>
      <c r="BA188" s="250">
        <f t="shared" si="98"/>
        <v>0</v>
      </c>
      <c r="BB188" s="250">
        <f t="shared" si="98"/>
        <v>0</v>
      </c>
      <c r="BC188" s="250">
        <f t="shared" si="98"/>
        <v>0</v>
      </c>
      <c r="BD188" s="250">
        <f t="shared" si="98"/>
        <v>0</v>
      </c>
      <c r="BE188" s="250">
        <f t="shared" si="98"/>
        <v>0</v>
      </c>
      <c r="BF188" s="250">
        <f t="shared" si="98"/>
        <v>0</v>
      </c>
      <c r="BG188" s="250">
        <f t="shared" si="98"/>
        <v>0</v>
      </c>
      <c r="BH188" s="250">
        <f t="shared" si="98"/>
        <v>0</v>
      </c>
      <c r="BI188" s="250">
        <f t="shared" si="98"/>
        <v>0</v>
      </c>
      <c r="BJ188" s="250">
        <f t="shared" si="98"/>
        <v>0</v>
      </c>
      <c r="BK188" s="250">
        <f t="shared" si="98"/>
        <v>0</v>
      </c>
      <c r="BL188" s="250">
        <f t="shared" si="98"/>
        <v>0</v>
      </c>
      <c r="BM188" s="250">
        <f t="shared" si="98"/>
        <v>0</v>
      </c>
    </row>
    <row r="189" spans="1:65" s="206" customFormat="1" ht="12.75" customHeight="1" x14ac:dyDescent="0.2">
      <c r="A189" s="321"/>
      <c r="B189" s="217"/>
      <c r="C189" s="249"/>
      <c r="D189" s="218">
        <f>D124+D139+D154+D169+D184</f>
        <v>325078.19999999995</v>
      </c>
      <c r="E189" s="230"/>
      <c r="F189" s="250">
        <f t="shared" ref="F189:U190" si="99">F124+F139+F154+F169+F184</f>
        <v>185770.8</v>
      </c>
      <c r="G189" s="250">
        <f t="shared" si="99"/>
        <v>51003</v>
      </c>
      <c r="H189" s="250">
        <f t="shared" si="99"/>
        <v>69307.199999999997</v>
      </c>
      <c r="I189" s="250">
        <f t="shared" si="99"/>
        <v>0</v>
      </c>
      <c r="J189" s="250">
        <f t="shared" si="99"/>
        <v>18997.2</v>
      </c>
      <c r="K189" s="250">
        <f t="shared" si="99"/>
        <v>0</v>
      </c>
      <c r="L189" s="250">
        <f t="shared" si="99"/>
        <v>0</v>
      </c>
      <c r="M189" s="250">
        <f t="shared" si="99"/>
        <v>0</v>
      </c>
      <c r="N189" s="250">
        <f t="shared" si="99"/>
        <v>0</v>
      </c>
      <c r="O189" s="250">
        <f t="shared" si="99"/>
        <v>0</v>
      </c>
      <c r="P189" s="250">
        <f t="shared" si="99"/>
        <v>0</v>
      </c>
      <c r="Q189" s="250">
        <f t="shared" si="99"/>
        <v>0</v>
      </c>
      <c r="R189" s="250">
        <f t="shared" si="99"/>
        <v>0</v>
      </c>
      <c r="S189" s="250">
        <f t="shared" si="99"/>
        <v>0</v>
      </c>
      <c r="T189" s="250">
        <f t="shared" si="99"/>
        <v>0</v>
      </c>
      <c r="U189" s="250">
        <f t="shared" si="99"/>
        <v>0</v>
      </c>
      <c r="V189" s="250">
        <f t="shared" si="98"/>
        <v>0</v>
      </c>
      <c r="W189" s="250">
        <f t="shared" si="98"/>
        <v>0</v>
      </c>
      <c r="X189" s="250">
        <f t="shared" si="98"/>
        <v>0</v>
      </c>
      <c r="Y189" s="250">
        <f t="shared" si="98"/>
        <v>0</v>
      </c>
      <c r="Z189" s="250">
        <f t="shared" si="98"/>
        <v>0</v>
      </c>
      <c r="AA189" s="250">
        <f t="shared" si="98"/>
        <v>0</v>
      </c>
      <c r="AB189" s="250">
        <f t="shared" si="98"/>
        <v>0</v>
      </c>
      <c r="AC189" s="250">
        <f t="shared" si="98"/>
        <v>0</v>
      </c>
      <c r="AD189" s="250">
        <f t="shared" si="98"/>
        <v>0</v>
      </c>
      <c r="AE189" s="250">
        <f t="shared" si="98"/>
        <v>0</v>
      </c>
      <c r="AF189" s="250">
        <f t="shared" si="98"/>
        <v>0</v>
      </c>
      <c r="AG189" s="250">
        <f t="shared" si="98"/>
        <v>0</v>
      </c>
      <c r="AH189" s="250">
        <f t="shared" si="98"/>
        <v>0</v>
      </c>
      <c r="AI189" s="250">
        <f t="shared" si="98"/>
        <v>0</v>
      </c>
      <c r="AJ189" s="250">
        <f t="shared" si="98"/>
        <v>0</v>
      </c>
      <c r="AK189" s="250">
        <f t="shared" si="98"/>
        <v>0</v>
      </c>
      <c r="AL189" s="250">
        <f t="shared" si="98"/>
        <v>0</v>
      </c>
      <c r="AM189" s="250">
        <f t="shared" si="98"/>
        <v>0</v>
      </c>
      <c r="AN189" s="250">
        <f t="shared" si="98"/>
        <v>0</v>
      </c>
      <c r="AO189" s="250">
        <f t="shared" si="98"/>
        <v>0</v>
      </c>
      <c r="AP189" s="250">
        <f t="shared" si="98"/>
        <v>0</v>
      </c>
      <c r="AQ189" s="250">
        <f t="shared" si="98"/>
        <v>0</v>
      </c>
      <c r="AR189" s="250">
        <f t="shared" si="98"/>
        <v>0</v>
      </c>
      <c r="AS189" s="250">
        <f t="shared" si="98"/>
        <v>0</v>
      </c>
      <c r="AT189" s="250">
        <f t="shared" si="98"/>
        <v>0</v>
      </c>
      <c r="AU189" s="250">
        <f t="shared" si="98"/>
        <v>0</v>
      </c>
      <c r="AV189" s="250">
        <f t="shared" si="98"/>
        <v>0</v>
      </c>
      <c r="AW189" s="250">
        <f t="shared" si="98"/>
        <v>0</v>
      </c>
      <c r="AX189" s="250">
        <f t="shared" si="98"/>
        <v>0</v>
      </c>
      <c r="AY189" s="250">
        <f t="shared" si="98"/>
        <v>0</v>
      </c>
      <c r="AZ189" s="250">
        <f t="shared" si="98"/>
        <v>0</v>
      </c>
      <c r="BA189" s="250">
        <f t="shared" si="98"/>
        <v>0</v>
      </c>
      <c r="BB189" s="250">
        <f t="shared" si="98"/>
        <v>0</v>
      </c>
      <c r="BC189" s="250">
        <f t="shared" si="98"/>
        <v>0</v>
      </c>
      <c r="BD189" s="250">
        <f t="shared" si="98"/>
        <v>0</v>
      </c>
      <c r="BE189" s="250">
        <f t="shared" si="98"/>
        <v>0</v>
      </c>
      <c r="BF189" s="250">
        <f t="shared" si="98"/>
        <v>0</v>
      </c>
      <c r="BG189" s="250">
        <f t="shared" si="98"/>
        <v>0</v>
      </c>
      <c r="BH189" s="250">
        <f t="shared" si="98"/>
        <v>0</v>
      </c>
      <c r="BI189" s="250">
        <f t="shared" si="98"/>
        <v>0</v>
      </c>
      <c r="BJ189" s="250">
        <f t="shared" si="98"/>
        <v>0</v>
      </c>
      <c r="BK189" s="250">
        <f t="shared" si="98"/>
        <v>0</v>
      </c>
      <c r="BL189" s="250">
        <f t="shared" si="98"/>
        <v>0</v>
      </c>
      <c r="BM189" s="250">
        <f t="shared" si="98"/>
        <v>0</v>
      </c>
    </row>
    <row r="190" spans="1:65" s="206" customFormat="1" ht="12.75" customHeight="1" thickBot="1" x14ac:dyDescent="0.25">
      <c r="A190" s="322"/>
      <c r="B190" s="217"/>
      <c r="C190" s="249"/>
      <c r="D190" s="218">
        <f t="shared" ref="D190" si="100">D125+D140+D155+D170+D185</f>
        <v>0</v>
      </c>
      <c r="E190" s="230"/>
      <c r="F190" s="250">
        <f t="shared" si="99"/>
        <v>0</v>
      </c>
      <c r="G190" s="250">
        <f t="shared" si="98"/>
        <v>0</v>
      </c>
      <c r="H190" s="250">
        <f t="shared" si="98"/>
        <v>0</v>
      </c>
      <c r="I190" s="250">
        <f t="shared" si="98"/>
        <v>0</v>
      </c>
      <c r="J190" s="250">
        <f t="shared" si="98"/>
        <v>0</v>
      </c>
      <c r="K190" s="250">
        <f t="shared" si="98"/>
        <v>0</v>
      </c>
      <c r="L190" s="250">
        <f t="shared" si="98"/>
        <v>0</v>
      </c>
      <c r="M190" s="250">
        <f t="shared" si="98"/>
        <v>0</v>
      </c>
      <c r="N190" s="250">
        <f t="shared" si="98"/>
        <v>0</v>
      </c>
      <c r="O190" s="250">
        <f t="shared" si="98"/>
        <v>0</v>
      </c>
      <c r="P190" s="250">
        <f t="shared" si="98"/>
        <v>0</v>
      </c>
      <c r="Q190" s="250">
        <f t="shared" si="98"/>
        <v>0</v>
      </c>
      <c r="R190" s="250">
        <f t="shared" si="98"/>
        <v>0</v>
      </c>
      <c r="S190" s="250">
        <f t="shared" si="98"/>
        <v>0</v>
      </c>
      <c r="T190" s="250">
        <f t="shared" si="98"/>
        <v>0</v>
      </c>
      <c r="U190" s="250">
        <f t="shared" si="98"/>
        <v>0</v>
      </c>
      <c r="V190" s="250">
        <f t="shared" si="98"/>
        <v>0</v>
      </c>
      <c r="W190" s="250">
        <f t="shared" si="98"/>
        <v>0</v>
      </c>
      <c r="X190" s="250">
        <f t="shared" si="98"/>
        <v>0</v>
      </c>
      <c r="Y190" s="250">
        <f t="shared" si="98"/>
        <v>0</v>
      </c>
      <c r="Z190" s="250">
        <f t="shared" si="98"/>
        <v>0</v>
      </c>
      <c r="AA190" s="250">
        <f t="shared" si="98"/>
        <v>0</v>
      </c>
      <c r="AB190" s="250">
        <f t="shared" si="98"/>
        <v>0</v>
      </c>
      <c r="AC190" s="250">
        <f t="shared" si="98"/>
        <v>0</v>
      </c>
      <c r="AD190" s="250">
        <f t="shared" si="98"/>
        <v>0</v>
      </c>
      <c r="AE190" s="250">
        <f t="shared" si="98"/>
        <v>0</v>
      </c>
      <c r="AF190" s="250">
        <f t="shared" si="98"/>
        <v>0</v>
      </c>
      <c r="AG190" s="250">
        <f t="shared" si="98"/>
        <v>0</v>
      </c>
      <c r="AH190" s="250">
        <f t="shared" si="98"/>
        <v>0</v>
      </c>
      <c r="AI190" s="250">
        <f t="shared" si="98"/>
        <v>0</v>
      </c>
      <c r="AJ190" s="250">
        <f t="shared" si="98"/>
        <v>0</v>
      </c>
      <c r="AK190" s="250">
        <f t="shared" si="98"/>
        <v>0</v>
      </c>
      <c r="AL190" s="250">
        <f t="shared" si="98"/>
        <v>0</v>
      </c>
      <c r="AM190" s="250">
        <f t="shared" si="98"/>
        <v>0</v>
      </c>
      <c r="AN190" s="250">
        <f t="shared" si="98"/>
        <v>0</v>
      </c>
      <c r="AO190" s="250">
        <f t="shared" si="98"/>
        <v>0</v>
      </c>
      <c r="AP190" s="250">
        <f t="shared" si="98"/>
        <v>0</v>
      </c>
      <c r="AQ190" s="250">
        <f t="shared" si="98"/>
        <v>0</v>
      </c>
      <c r="AR190" s="250">
        <f t="shared" si="98"/>
        <v>0</v>
      </c>
      <c r="AS190" s="250">
        <f t="shared" si="98"/>
        <v>0</v>
      </c>
      <c r="AT190" s="250">
        <f t="shared" si="98"/>
        <v>0</v>
      </c>
      <c r="AU190" s="250">
        <f t="shared" si="98"/>
        <v>0</v>
      </c>
      <c r="AV190" s="250">
        <f t="shared" si="98"/>
        <v>0</v>
      </c>
      <c r="AW190" s="250">
        <f t="shared" si="98"/>
        <v>0</v>
      </c>
      <c r="AX190" s="250">
        <f t="shared" si="98"/>
        <v>0</v>
      </c>
      <c r="AY190" s="250">
        <f t="shared" si="98"/>
        <v>0</v>
      </c>
      <c r="AZ190" s="250">
        <f t="shared" si="98"/>
        <v>0</v>
      </c>
      <c r="BA190" s="250">
        <f t="shared" si="98"/>
        <v>0</v>
      </c>
      <c r="BB190" s="250">
        <f t="shared" si="98"/>
        <v>0</v>
      </c>
      <c r="BC190" s="250">
        <f t="shared" si="98"/>
        <v>0</v>
      </c>
      <c r="BD190" s="250">
        <f t="shared" si="98"/>
        <v>0</v>
      </c>
      <c r="BE190" s="250">
        <f t="shared" si="98"/>
        <v>0</v>
      </c>
      <c r="BF190" s="250">
        <f t="shared" si="98"/>
        <v>0</v>
      </c>
      <c r="BG190" s="250">
        <f t="shared" si="98"/>
        <v>0</v>
      </c>
      <c r="BH190" s="250">
        <f t="shared" si="98"/>
        <v>0</v>
      </c>
      <c r="BI190" s="250">
        <f t="shared" si="98"/>
        <v>0</v>
      </c>
      <c r="BJ190" s="250">
        <f t="shared" si="98"/>
        <v>0</v>
      </c>
      <c r="BK190" s="250">
        <f t="shared" si="98"/>
        <v>0</v>
      </c>
      <c r="BL190" s="250">
        <f t="shared" si="98"/>
        <v>0</v>
      </c>
      <c r="BM190" s="250">
        <f t="shared" si="98"/>
        <v>0</v>
      </c>
    </row>
    <row r="191" spans="1:65" ht="13.5" thickBot="1" x14ac:dyDescent="0.25">
      <c r="E191" s="230" t="e">
        <f>+#REF!*8</f>
        <v>#REF!</v>
      </c>
    </row>
    <row r="192" spans="1:65" s="15" customFormat="1" ht="15.75" customHeight="1" x14ac:dyDescent="0.25">
      <c r="A192" s="307" t="s">
        <v>198</v>
      </c>
      <c r="B192" s="88" t="s">
        <v>106</v>
      </c>
      <c r="C192" s="82"/>
      <c r="D192" s="83" t="s">
        <v>96</v>
      </c>
      <c r="E192" s="83" t="s">
        <v>186</v>
      </c>
      <c r="F192" s="84" t="s">
        <v>15</v>
      </c>
      <c r="G192" s="84" t="s">
        <v>16</v>
      </c>
      <c r="H192" s="84" t="s">
        <v>17</v>
      </c>
      <c r="I192" s="84" t="s">
        <v>18</v>
      </c>
      <c r="J192" s="84" t="s">
        <v>19</v>
      </c>
      <c r="K192" s="84" t="s">
        <v>20</v>
      </c>
      <c r="L192" s="84" t="s">
        <v>21</v>
      </c>
      <c r="M192" s="84" t="s">
        <v>22</v>
      </c>
      <c r="N192" s="84" t="s">
        <v>23</v>
      </c>
      <c r="O192" s="84" t="s">
        <v>24</v>
      </c>
      <c r="P192" s="84" t="s">
        <v>25</v>
      </c>
      <c r="Q192" s="84" t="s">
        <v>26</v>
      </c>
      <c r="R192" s="84" t="s">
        <v>27</v>
      </c>
      <c r="S192" s="84" t="s">
        <v>28</v>
      </c>
      <c r="T192" s="84" t="s">
        <v>29</v>
      </c>
      <c r="U192" s="84" t="s">
        <v>30</v>
      </c>
      <c r="V192" s="84" t="s">
        <v>31</v>
      </c>
      <c r="W192" s="84" t="s">
        <v>32</v>
      </c>
      <c r="X192" s="84" t="s">
        <v>33</v>
      </c>
      <c r="Y192" s="84" t="s">
        <v>34</v>
      </c>
      <c r="Z192" s="84" t="s">
        <v>35</v>
      </c>
      <c r="AA192" s="84" t="s">
        <v>36</v>
      </c>
      <c r="AB192" s="84" t="s">
        <v>37</v>
      </c>
      <c r="AC192" s="84" t="s">
        <v>38</v>
      </c>
      <c r="AD192" s="84" t="s">
        <v>39</v>
      </c>
      <c r="AE192" s="84" t="s">
        <v>40</v>
      </c>
      <c r="AF192" s="84" t="s">
        <v>41</v>
      </c>
      <c r="AG192" s="84" t="s">
        <v>42</v>
      </c>
      <c r="AH192" s="84" t="s">
        <v>43</v>
      </c>
      <c r="AI192" s="84" t="s">
        <v>44</v>
      </c>
      <c r="AJ192" s="84" t="s">
        <v>45</v>
      </c>
      <c r="AK192" s="84" t="s">
        <v>46</v>
      </c>
      <c r="AL192" s="84" t="s">
        <v>47</v>
      </c>
      <c r="AM192" s="84" t="s">
        <v>48</v>
      </c>
      <c r="AN192" s="84" t="s">
        <v>49</v>
      </c>
      <c r="AO192" s="84" t="s">
        <v>50</v>
      </c>
      <c r="AP192" s="84" t="s">
        <v>51</v>
      </c>
      <c r="AQ192" s="84" t="s">
        <v>52</v>
      </c>
      <c r="AR192" s="84" t="s">
        <v>53</v>
      </c>
      <c r="AS192" s="84" t="s">
        <v>54</v>
      </c>
      <c r="AT192" s="84" t="s">
        <v>55</v>
      </c>
      <c r="AU192" s="84" t="s">
        <v>56</v>
      </c>
      <c r="AV192" s="84" t="s">
        <v>57</v>
      </c>
      <c r="AW192" s="84" t="s">
        <v>58</v>
      </c>
      <c r="AX192" s="84" t="s">
        <v>59</v>
      </c>
      <c r="AY192" s="84" t="s">
        <v>60</v>
      </c>
      <c r="AZ192" s="84" t="s">
        <v>61</v>
      </c>
      <c r="BA192" s="84" t="s">
        <v>62</v>
      </c>
      <c r="BB192" s="84" t="s">
        <v>63</v>
      </c>
      <c r="BC192" s="84" t="s">
        <v>64</v>
      </c>
      <c r="BD192" s="84" t="s">
        <v>65</v>
      </c>
      <c r="BE192" s="84" t="s">
        <v>66</v>
      </c>
      <c r="BF192" s="84" t="s">
        <v>67</v>
      </c>
      <c r="BG192" s="84" t="s">
        <v>68</v>
      </c>
      <c r="BH192" s="84" t="s">
        <v>69</v>
      </c>
      <c r="BI192" s="84" t="s">
        <v>70</v>
      </c>
      <c r="BJ192" s="84" t="s">
        <v>71</v>
      </c>
      <c r="BK192" s="84" t="s">
        <v>72</v>
      </c>
      <c r="BL192" s="84" t="s">
        <v>73</v>
      </c>
      <c r="BM192" s="85" t="s">
        <v>74</v>
      </c>
    </row>
    <row r="193" spans="1:65" ht="12.75" customHeight="1" x14ac:dyDescent="0.2">
      <c r="A193" s="308"/>
      <c r="B193" s="76" t="s">
        <v>97</v>
      </c>
      <c r="C193" s="233">
        <v>122</v>
      </c>
      <c r="D193" s="89"/>
      <c r="E193" s="227">
        <f>SUM(F193:BM193)</f>
        <v>12</v>
      </c>
      <c r="F193" s="70">
        <v>12</v>
      </c>
      <c r="G193" s="70"/>
      <c r="H193" s="70"/>
      <c r="I193" s="70"/>
      <c r="J193" s="70"/>
      <c r="K193" s="70"/>
      <c r="L193" s="70"/>
      <c r="M193" s="70"/>
      <c r="N193" s="70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86"/>
    </row>
    <row r="194" spans="1:65" ht="12.75" customHeight="1" x14ac:dyDescent="0.2">
      <c r="A194" s="308"/>
      <c r="B194" s="76" t="s">
        <v>98</v>
      </c>
      <c r="C194" s="234">
        <v>167</v>
      </c>
      <c r="D194" s="89"/>
      <c r="E194" s="227">
        <f t="shared" ref="E194:E201" si="101">SUM(F194:BM194)</f>
        <v>0</v>
      </c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87"/>
    </row>
    <row r="195" spans="1:65" ht="12.75" customHeight="1" x14ac:dyDescent="0.2">
      <c r="A195" s="308"/>
      <c r="B195" s="76" t="s">
        <v>99</v>
      </c>
      <c r="C195" s="234">
        <v>232</v>
      </c>
      <c r="D195" s="89"/>
      <c r="E195" s="227">
        <f t="shared" si="101"/>
        <v>0</v>
      </c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87"/>
    </row>
    <row r="196" spans="1:65" ht="12.75" customHeight="1" x14ac:dyDescent="0.2">
      <c r="A196" s="308"/>
      <c r="B196" s="76" t="s">
        <v>100</v>
      </c>
      <c r="C196" s="234">
        <v>318</v>
      </c>
      <c r="D196" s="89"/>
      <c r="E196" s="227">
        <f t="shared" si="101"/>
        <v>0</v>
      </c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87"/>
    </row>
    <row r="197" spans="1:65" ht="12.75" customHeight="1" x14ac:dyDescent="0.2">
      <c r="A197" s="308"/>
      <c r="B197" s="76" t="s">
        <v>101</v>
      </c>
      <c r="C197" s="234">
        <v>424</v>
      </c>
      <c r="D197" s="89"/>
      <c r="E197" s="227">
        <f t="shared" si="101"/>
        <v>24</v>
      </c>
      <c r="F197" s="70"/>
      <c r="G197" s="70">
        <v>12</v>
      </c>
      <c r="H197" s="70">
        <v>12</v>
      </c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87"/>
    </row>
    <row r="198" spans="1:65" ht="12.75" customHeight="1" x14ac:dyDescent="0.2">
      <c r="A198" s="308"/>
      <c r="B198" s="76" t="s">
        <v>102</v>
      </c>
      <c r="C198" s="234">
        <v>574</v>
      </c>
      <c r="D198" s="89"/>
      <c r="E198" s="227">
        <f t="shared" si="101"/>
        <v>12</v>
      </c>
      <c r="F198" s="70">
        <v>12</v>
      </c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87"/>
    </row>
    <row r="199" spans="1:65" ht="12.75" customHeight="1" x14ac:dyDescent="0.2">
      <c r="A199" s="308"/>
      <c r="B199" s="76" t="s">
        <v>103</v>
      </c>
      <c r="C199" s="234">
        <v>915</v>
      </c>
      <c r="D199" s="89"/>
      <c r="E199" s="227">
        <f t="shared" si="101"/>
        <v>0</v>
      </c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87"/>
    </row>
    <row r="200" spans="1:65" ht="12.75" customHeight="1" x14ac:dyDescent="0.2">
      <c r="A200" s="308"/>
      <c r="B200" s="76" t="s">
        <v>104</v>
      </c>
      <c r="C200" s="234">
        <v>1254</v>
      </c>
      <c r="D200" s="89"/>
      <c r="E200" s="227">
        <f t="shared" si="101"/>
        <v>0</v>
      </c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87"/>
    </row>
    <row r="201" spans="1:65" ht="12.75" customHeight="1" thickBot="1" x14ac:dyDescent="0.25">
      <c r="A201" s="308"/>
      <c r="B201" s="77" t="s">
        <v>105</v>
      </c>
      <c r="C201" s="234">
        <v>1722</v>
      </c>
      <c r="D201" s="4"/>
      <c r="E201" s="227">
        <f t="shared" si="101"/>
        <v>24</v>
      </c>
      <c r="F201" s="70">
        <v>12</v>
      </c>
      <c r="G201" s="70"/>
      <c r="H201" s="70">
        <v>12</v>
      </c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87"/>
    </row>
    <row r="202" spans="1:65" ht="12.75" customHeight="1" x14ac:dyDescent="0.2">
      <c r="A202" s="308"/>
      <c r="B202" s="17" t="s">
        <v>142</v>
      </c>
      <c r="C202" s="17"/>
      <c r="D202" s="184">
        <f>SUM(F202:BM202)</f>
        <v>59856</v>
      </c>
      <c r="E202" s="229"/>
      <c r="F202" s="13">
        <f>$C193*(1+F$7)*F193+$C194*(1+F$7)*F194+$C195*(1+F$7)*F195+$C196*(1+F$7)*F196+$C197*(1+F$7)*F197+$C198*(1+F$7)*F198+$C199*(1+F$7)*F199+$C200*(1+F$7)*F200+$C201*(1+F$7)*F201</f>
        <v>29016</v>
      </c>
      <c r="G202" s="13">
        <f t="shared" ref="G202:BL202" si="102">$C193*(1+G$7)*G193+$C194*(1+G$7)*G194+$C195*(1+G$7)*G195+$C196*(1+G$7)*G196+$C197*(1+G$7)*G197+$C198*(1+G$7)*G198+$C199*(1+G$7)*G199+$C200*(1+G$7)*G200+$C201*(1+G$7)*G201</f>
        <v>5088</v>
      </c>
      <c r="H202" s="13">
        <f t="shared" si="102"/>
        <v>25752</v>
      </c>
      <c r="I202" s="13">
        <f t="shared" si="102"/>
        <v>0</v>
      </c>
      <c r="J202" s="13">
        <f t="shared" si="102"/>
        <v>0</v>
      </c>
      <c r="K202" s="13">
        <f t="shared" si="102"/>
        <v>0</v>
      </c>
      <c r="L202" s="13">
        <f t="shared" si="102"/>
        <v>0</v>
      </c>
      <c r="M202" s="13">
        <f t="shared" si="102"/>
        <v>0</v>
      </c>
      <c r="N202" s="13">
        <f t="shared" si="102"/>
        <v>0</v>
      </c>
      <c r="O202" s="13">
        <f t="shared" si="102"/>
        <v>0</v>
      </c>
      <c r="P202" s="13">
        <f t="shared" si="102"/>
        <v>0</v>
      </c>
      <c r="Q202" s="13">
        <f t="shared" si="102"/>
        <v>0</v>
      </c>
      <c r="R202" s="13">
        <f t="shared" si="102"/>
        <v>0</v>
      </c>
      <c r="S202" s="13">
        <f t="shared" si="102"/>
        <v>0</v>
      </c>
      <c r="T202" s="13">
        <f t="shared" si="102"/>
        <v>0</v>
      </c>
      <c r="U202" s="13">
        <f t="shared" si="102"/>
        <v>0</v>
      </c>
      <c r="V202" s="13">
        <f t="shared" si="102"/>
        <v>0</v>
      </c>
      <c r="W202" s="13">
        <f t="shared" si="102"/>
        <v>0</v>
      </c>
      <c r="X202" s="13">
        <f t="shared" si="102"/>
        <v>0</v>
      </c>
      <c r="Y202" s="13">
        <f t="shared" si="102"/>
        <v>0</v>
      </c>
      <c r="Z202" s="13">
        <f t="shared" si="102"/>
        <v>0</v>
      </c>
      <c r="AA202" s="13">
        <f t="shared" si="102"/>
        <v>0</v>
      </c>
      <c r="AB202" s="13">
        <f t="shared" si="102"/>
        <v>0</v>
      </c>
      <c r="AC202" s="13">
        <f t="shared" si="102"/>
        <v>0</v>
      </c>
      <c r="AD202" s="13">
        <f t="shared" si="102"/>
        <v>0</v>
      </c>
      <c r="AE202" s="13">
        <f t="shared" si="102"/>
        <v>0</v>
      </c>
      <c r="AF202" s="13">
        <f t="shared" si="102"/>
        <v>0</v>
      </c>
      <c r="AG202" s="13">
        <f t="shared" si="102"/>
        <v>0</v>
      </c>
      <c r="AH202" s="13">
        <f t="shared" si="102"/>
        <v>0</v>
      </c>
      <c r="AI202" s="13">
        <f t="shared" si="102"/>
        <v>0</v>
      </c>
      <c r="AJ202" s="13">
        <f t="shared" si="102"/>
        <v>0</v>
      </c>
      <c r="AK202" s="13">
        <f t="shared" si="102"/>
        <v>0</v>
      </c>
      <c r="AL202" s="13">
        <f t="shared" si="102"/>
        <v>0</v>
      </c>
      <c r="AM202" s="13">
        <f t="shared" si="102"/>
        <v>0</v>
      </c>
      <c r="AN202" s="13">
        <f t="shared" si="102"/>
        <v>0</v>
      </c>
      <c r="AO202" s="13">
        <f t="shared" si="102"/>
        <v>0</v>
      </c>
      <c r="AP202" s="13">
        <f t="shared" si="102"/>
        <v>0</v>
      </c>
      <c r="AQ202" s="13">
        <f t="shared" si="102"/>
        <v>0</v>
      </c>
      <c r="AR202" s="13">
        <f t="shared" si="102"/>
        <v>0</v>
      </c>
      <c r="AS202" s="13">
        <f t="shared" si="102"/>
        <v>0</v>
      </c>
      <c r="AT202" s="13">
        <f t="shared" si="102"/>
        <v>0</v>
      </c>
      <c r="AU202" s="13">
        <f t="shared" si="102"/>
        <v>0</v>
      </c>
      <c r="AV202" s="13">
        <f t="shared" si="102"/>
        <v>0</v>
      </c>
      <c r="AW202" s="13">
        <f t="shared" si="102"/>
        <v>0</v>
      </c>
      <c r="AX202" s="13">
        <f t="shared" si="102"/>
        <v>0</v>
      </c>
      <c r="AY202" s="13">
        <f t="shared" si="102"/>
        <v>0</v>
      </c>
      <c r="AZ202" s="13">
        <f t="shared" si="102"/>
        <v>0</v>
      </c>
      <c r="BA202" s="13">
        <f t="shared" si="102"/>
        <v>0</v>
      </c>
      <c r="BB202" s="13">
        <f t="shared" si="102"/>
        <v>0</v>
      </c>
      <c r="BC202" s="13">
        <f t="shared" si="102"/>
        <v>0</v>
      </c>
      <c r="BD202" s="13">
        <f t="shared" si="102"/>
        <v>0</v>
      </c>
      <c r="BE202" s="13">
        <f t="shared" si="102"/>
        <v>0</v>
      </c>
      <c r="BF202" s="13">
        <f t="shared" si="102"/>
        <v>0</v>
      </c>
      <c r="BG202" s="13">
        <f t="shared" si="102"/>
        <v>0</v>
      </c>
      <c r="BH202" s="13">
        <f t="shared" si="102"/>
        <v>0</v>
      </c>
      <c r="BI202" s="13">
        <f t="shared" si="102"/>
        <v>0</v>
      </c>
      <c r="BJ202" s="13">
        <f t="shared" si="102"/>
        <v>0</v>
      </c>
      <c r="BK202" s="13">
        <f t="shared" si="102"/>
        <v>0</v>
      </c>
      <c r="BL202" s="13">
        <f t="shared" si="102"/>
        <v>0</v>
      </c>
      <c r="BM202" s="80">
        <f>$C193*(1+BM$7)*BM193+$C194*(1+BM$7)*BM194+$C195*(1+BM$7)*BM195+$C196*(1+BM$7)*BM196+$C197*(1+BM$7)*BM197+$C198*(1+BM$7)*BM198+$C199*(1+BM$7)*BM199+$C200*(1+BM$7)*BM200+$C201*(1+BM$7)*BM201</f>
        <v>0</v>
      </c>
    </row>
    <row r="203" spans="1:65" ht="12.75" customHeight="1" x14ac:dyDescent="0.2">
      <c r="A203" s="308"/>
      <c r="B203" s="238" t="s">
        <v>193</v>
      </c>
      <c r="C203" s="185">
        <v>1.8</v>
      </c>
      <c r="D203" s="184">
        <f>SUM(F203:BM203)</f>
        <v>107740.8</v>
      </c>
      <c r="E203" s="229"/>
      <c r="F203" s="13">
        <f>$C203*F202</f>
        <v>52228.800000000003</v>
      </c>
      <c r="G203" s="13">
        <f t="shared" ref="G203:BM203" si="103">$C203*G202</f>
        <v>9158.4</v>
      </c>
      <c r="H203" s="13">
        <f t="shared" si="103"/>
        <v>46353.599999999999</v>
      </c>
      <c r="I203" s="13">
        <f t="shared" si="103"/>
        <v>0</v>
      </c>
      <c r="J203" s="13">
        <f t="shared" si="103"/>
        <v>0</v>
      </c>
      <c r="K203" s="13">
        <f t="shared" si="103"/>
        <v>0</v>
      </c>
      <c r="L203" s="13">
        <f t="shared" si="103"/>
        <v>0</v>
      </c>
      <c r="M203" s="13">
        <f t="shared" si="103"/>
        <v>0</v>
      </c>
      <c r="N203" s="13">
        <f t="shared" si="103"/>
        <v>0</v>
      </c>
      <c r="O203" s="13">
        <f t="shared" si="103"/>
        <v>0</v>
      </c>
      <c r="P203" s="13">
        <f t="shared" si="103"/>
        <v>0</v>
      </c>
      <c r="Q203" s="13">
        <f t="shared" si="103"/>
        <v>0</v>
      </c>
      <c r="R203" s="13">
        <f t="shared" si="103"/>
        <v>0</v>
      </c>
      <c r="S203" s="13">
        <f t="shared" si="103"/>
        <v>0</v>
      </c>
      <c r="T203" s="13">
        <f t="shared" si="103"/>
        <v>0</v>
      </c>
      <c r="U203" s="13">
        <f t="shared" si="103"/>
        <v>0</v>
      </c>
      <c r="V203" s="13">
        <f t="shared" si="103"/>
        <v>0</v>
      </c>
      <c r="W203" s="13">
        <f t="shared" si="103"/>
        <v>0</v>
      </c>
      <c r="X203" s="13">
        <f t="shared" si="103"/>
        <v>0</v>
      </c>
      <c r="Y203" s="13">
        <f t="shared" si="103"/>
        <v>0</v>
      </c>
      <c r="Z203" s="13">
        <f t="shared" si="103"/>
        <v>0</v>
      </c>
      <c r="AA203" s="13">
        <f t="shared" si="103"/>
        <v>0</v>
      </c>
      <c r="AB203" s="13">
        <f t="shared" si="103"/>
        <v>0</v>
      </c>
      <c r="AC203" s="13">
        <f t="shared" si="103"/>
        <v>0</v>
      </c>
      <c r="AD203" s="13">
        <f t="shared" si="103"/>
        <v>0</v>
      </c>
      <c r="AE203" s="13">
        <f t="shared" si="103"/>
        <v>0</v>
      </c>
      <c r="AF203" s="13">
        <f t="shared" si="103"/>
        <v>0</v>
      </c>
      <c r="AG203" s="13">
        <f t="shared" si="103"/>
        <v>0</v>
      </c>
      <c r="AH203" s="13">
        <f t="shared" si="103"/>
        <v>0</v>
      </c>
      <c r="AI203" s="13">
        <f t="shared" si="103"/>
        <v>0</v>
      </c>
      <c r="AJ203" s="13">
        <f t="shared" si="103"/>
        <v>0</v>
      </c>
      <c r="AK203" s="13">
        <f t="shared" si="103"/>
        <v>0</v>
      </c>
      <c r="AL203" s="13">
        <f t="shared" si="103"/>
        <v>0</v>
      </c>
      <c r="AM203" s="13">
        <f t="shared" si="103"/>
        <v>0</v>
      </c>
      <c r="AN203" s="13">
        <f t="shared" si="103"/>
        <v>0</v>
      </c>
      <c r="AO203" s="13">
        <f t="shared" si="103"/>
        <v>0</v>
      </c>
      <c r="AP203" s="13">
        <f t="shared" si="103"/>
        <v>0</v>
      </c>
      <c r="AQ203" s="13">
        <f t="shared" si="103"/>
        <v>0</v>
      </c>
      <c r="AR203" s="13">
        <f t="shared" si="103"/>
        <v>0</v>
      </c>
      <c r="AS203" s="13">
        <f t="shared" si="103"/>
        <v>0</v>
      </c>
      <c r="AT203" s="13">
        <f t="shared" si="103"/>
        <v>0</v>
      </c>
      <c r="AU203" s="13">
        <f t="shared" si="103"/>
        <v>0</v>
      </c>
      <c r="AV203" s="13">
        <f t="shared" si="103"/>
        <v>0</v>
      </c>
      <c r="AW203" s="13">
        <f t="shared" si="103"/>
        <v>0</v>
      </c>
      <c r="AX203" s="13">
        <f t="shared" si="103"/>
        <v>0</v>
      </c>
      <c r="AY203" s="13">
        <f t="shared" si="103"/>
        <v>0</v>
      </c>
      <c r="AZ203" s="13">
        <f t="shared" si="103"/>
        <v>0</v>
      </c>
      <c r="BA203" s="13">
        <f t="shared" si="103"/>
        <v>0</v>
      </c>
      <c r="BB203" s="13">
        <f t="shared" si="103"/>
        <v>0</v>
      </c>
      <c r="BC203" s="13">
        <f t="shared" si="103"/>
        <v>0</v>
      </c>
      <c r="BD203" s="13">
        <f t="shared" si="103"/>
        <v>0</v>
      </c>
      <c r="BE203" s="13">
        <f t="shared" si="103"/>
        <v>0</v>
      </c>
      <c r="BF203" s="13">
        <f t="shared" si="103"/>
        <v>0</v>
      </c>
      <c r="BG203" s="13">
        <f t="shared" si="103"/>
        <v>0</v>
      </c>
      <c r="BH203" s="13">
        <f t="shared" si="103"/>
        <v>0</v>
      </c>
      <c r="BI203" s="13">
        <f t="shared" si="103"/>
        <v>0</v>
      </c>
      <c r="BJ203" s="13">
        <f t="shared" si="103"/>
        <v>0</v>
      </c>
      <c r="BK203" s="13">
        <f t="shared" si="103"/>
        <v>0</v>
      </c>
      <c r="BL203" s="13">
        <f t="shared" si="103"/>
        <v>0</v>
      </c>
      <c r="BM203" s="80">
        <f t="shared" si="103"/>
        <v>0</v>
      </c>
    </row>
    <row r="204" spans="1:65" ht="12.75" hidden="1" customHeight="1" x14ac:dyDescent="0.2">
      <c r="A204" s="308"/>
      <c r="B204" s="182" t="s">
        <v>164</v>
      </c>
      <c r="C204" s="186">
        <v>0</v>
      </c>
      <c r="D204" s="184">
        <f>SUM(F204:BM204)</f>
        <v>0</v>
      </c>
      <c r="E204" s="230"/>
      <c r="F204" s="160">
        <f>F202*$C$25</f>
        <v>0</v>
      </c>
      <c r="G204" s="160">
        <f t="shared" ref="G204:BM204" si="104">G202*$C$25</f>
        <v>0</v>
      </c>
      <c r="H204" s="160">
        <f t="shared" si="104"/>
        <v>0</v>
      </c>
      <c r="I204" s="160">
        <f t="shared" si="104"/>
        <v>0</v>
      </c>
      <c r="J204" s="160">
        <f t="shared" si="104"/>
        <v>0</v>
      </c>
      <c r="K204" s="160">
        <f t="shared" si="104"/>
        <v>0</v>
      </c>
      <c r="L204" s="160">
        <f t="shared" si="104"/>
        <v>0</v>
      </c>
      <c r="M204" s="160">
        <f t="shared" si="104"/>
        <v>0</v>
      </c>
      <c r="N204" s="160">
        <f t="shared" si="104"/>
        <v>0</v>
      </c>
      <c r="O204" s="160">
        <f t="shared" si="104"/>
        <v>0</v>
      </c>
      <c r="P204" s="160">
        <f t="shared" si="104"/>
        <v>0</v>
      </c>
      <c r="Q204" s="160">
        <f t="shared" si="104"/>
        <v>0</v>
      </c>
      <c r="R204" s="160">
        <f t="shared" si="104"/>
        <v>0</v>
      </c>
      <c r="S204" s="160">
        <f t="shared" si="104"/>
        <v>0</v>
      </c>
      <c r="T204" s="160">
        <f t="shared" si="104"/>
        <v>0</v>
      </c>
      <c r="U204" s="160">
        <f t="shared" si="104"/>
        <v>0</v>
      </c>
      <c r="V204" s="160">
        <f t="shared" si="104"/>
        <v>0</v>
      </c>
      <c r="W204" s="160">
        <f t="shared" si="104"/>
        <v>0</v>
      </c>
      <c r="X204" s="160">
        <f t="shared" si="104"/>
        <v>0</v>
      </c>
      <c r="Y204" s="160">
        <f t="shared" si="104"/>
        <v>0</v>
      </c>
      <c r="Z204" s="160">
        <f t="shared" si="104"/>
        <v>0</v>
      </c>
      <c r="AA204" s="160">
        <f t="shared" si="104"/>
        <v>0</v>
      </c>
      <c r="AB204" s="160">
        <f t="shared" si="104"/>
        <v>0</v>
      </c>
      <c r="AC204" s="160">
        <f t="shared" si="104"/>
        <v>0</v>
      </c>
      <c r="AD204" s="160">
        <f t="shared" si="104"/>
        <v>0</v>
      </c>
      <c r="AE204" s="160">
        <f t="shared" si="104"/>
        <v>0</v>
      </c>
      <c r="AF204" s="160">
        <f t="shared" si="104"/>
        <v>0</v>
      </c>
      <c r="AG204" s="160">
        <f t="shared" si="104"/>
        <v>0</v>
      </c>
      <c r="AH204" s="160">
        <f t="shared" si="104"/>
        <v>0</v>
      </c>
      <c r="AI204" s="160">
        <f t="shared" si="104"/>
        <v>0</v>
      </c>
      <c r="AJ204" s="160">
        <f t="shared" si="104"/>
        <v>0</v>
      </c>
      <c r="AK204" s="160">
        <f t="shared" si="104"/>
        <v>0</v>
      </c>
      <c r="AL204" s="160">
        <f t="shared" si="104"/>
        <v>0</v>
      </c>
      <c r="AM204" s="160">
        <f t="shared" si="104"/>
        <v>0</v>
      </c>
      <c r="AN204" s="160">
        <f t="shared" si="104"/>
        <v>0</v>
      </c>
      <c r="AO204" s="160">
        <f t="shared" si="104"/>
        <v>0</v>
      </c>
      <c r="AP204" s="160">
        <f t="shared" si="104"/>
        <v>0</v>
      </c>
      <c r="AQ204" s="160">
        <f t="shared" si="104"/>
        <v>0</v>
      </c>
      <c r="AR204" s="160">
        <f t="shared" si="104"/>
        <v>0</v>
      </c>
      <c r="AS204" s="160">
        <f t="shared" si="104"/>
        <v>0</v>
      </c>
      <c r="AT204" s="160">
        <f t="shared" si="104"/>
        <v>0</v>
      </c>
      <c r="AU204" s="160">
        <f t="shared" si="104"/>
        <v>0</v>
      </c>
      <c r="AV204" s="160">
        <f t="shared" si="104"/>
        <v>0</v>
      </c>
      <c r="AW204" s="160">
        <f t="shared" si="104"/>
        <v>0</v>
      </c>
      <c r="AX204" s="160">
        <f t="shared" si="104"/>
        <v>0</v>
      </c>
      <c r="AY204" s="160">
        <f t="shared" si="104"/>
        <v>0</v>
      </c>
      <c r="AZ204" s="160">
        <f t="shared" si="104"/>
        <v>0</v>
      </c>
      <c r="BA204" s="160">
        <f t="shared" si="104"/>
        <v>0</v>
      </c>
      <c r="BB204" s="160">
        <f t="shared" si="104"/>
        <v>0</v>
      </c>
      <c r="BC204" s="160">
        <f t="shared" si="104"/>
        <v>0</v>
      </c>
      <c r="BD204" s="160">
        <f t="shared" si="104"/>
        <v>0</v>
      </c>
      <c r="BE204" s="160">
        <f t="shared" si="104"/>
        <v>0</v>
      </c>
      <c r="BF204" s="160">
        <f t="shared" si="104"/>
        <v>0</v>
      </c>
      <c r="BG204" s="160">
        <f t="shared" si="104"/>
        <v>0</v>
      </c>
      <c r="BH204" s="160">
        <f t="shared" si="104"/>
        <v>0</v>
      </c>
      <c r="BI204" s="160">
        <f t="shared" si="104"/>
        <v>0</v>
      </c>
      <c r="BJ204" s="160">
        <f t="shared" si="104"/>
        <v>0</v>
      </c>
      <c r="BK204" s="160">
        <f t="shared" si="104"/>
        <v>0</v>
      </c>
      <c r="BL204" s="160">
        <f t="shared" si="104"/>
        <v>0</v>
      </c>
      <c r="BM204" s="160">
        <f t="shared" si="104"/>
        <v>0</v>
      </c>
    </row>
    <row r="205" spans="1:65" ht="12.75" customHeight="1" thickBot="1" x14ac:dyDescent="0.25">
      <c r="A205" s="308"/>
      <c r="B205" s="181" t="s">
        <v>143</v>
      </c>
      <c r="C205" s="90"/>
      <c r="D205" s="184">
        <f>SUM(F205:BM205)</f>
        <v>167596.79999999999</v>
      </c>
      <c r="E205" s="230"/>
      <c r="F205" s="81">
        <f>F202+F203+F204</f>
        <v>81244.800000000003</v>
      </c>
      <c r="G205" s="81">
        <f>G202+G203+G204</f>
        <v>14246.4</v>
      </c>
      <c r="H205" s="81">
        <f t="shared" ref="H205:BM205" si="105">H202+H203+H204</f>
        <v>72105.600000000006</v>
      </c>
      <c r="I205" s="81">
        <f t="shared" si="105"/>
        <v>0</v>
      </c>
      <c r="J205" s="81">
        <f t="shared" si="105"/>
        <v>0</v>
      </c>
      <c r="K205" s="81">
        <f t="shared" si="105"/>
        <v>0</v>
      </c>
      <c r="L205" s="81">
        <f t="shared" si="105"/>
        <v>0</v>
      </c>
      <c r="M205" s="81">
        <f t="shared" si="105"/>
        <v>0</v>
      </c>
      <c r="N205" s="81">
        <f t="shared" si="105"/>
        <v>0</v>
      </c>
      <c r="O205" s="81">
        <f t="shared" si="105"/>
        <v>0</v>
      </c>
      <c r="P205" s="81">
        <f t="shared" si="105"/>
        <v>0</v>
      </c>
      <c r="Q205" s="81">
        <f t="shared" si="105"/>
        <v>0</v>
      </c>
      <c r="R205" s="81">
        <f t="shared" si="105"/>
        <v>0</v>
      </c>
      <c r="S205" s="81">
        <f t="shared" si="105"/>
        <v>0</v>
      </c>
      <c r="T205" s="81">
        <f t="shared" si="105"/>
        <v>0</v>
      </c>
      <c r="U205" s="81">
        <f t="shared" si="105"/>
        <v>0</v>
      </c>
      <c r="V205" s="81">
        <f t="shared" si="105"/>
        <v>0</v>
      </c>
      <c r="W205" s="81">
        <f t="shared" si="105"/>
        <v>0</v>
      </c>
      <c r="X205" s="81">
        <f t="shared" si="105"/>
        <v>0</v>
      </c>
      <c r="Y205" s="81">
        <f t="shared" si="105"/>
        <v>0</v>
      </c>
      <c r="Z205" s="81">
        <f t="shared" si="105"/>
        <v>0</v>
      </c>
      <c r="AA205" s="81">
        <f t="shared" si="105"/>
        <v>0</v>
      </c>
      <c r="AB205" s="81">
        <f t="shared" si="105"/>
        <v>0</v>
      </c>
      <c r="AC205" s="81">
        <f t="shared" si="105"/>
        <v>0</v>
      </c>
      <c r="AD205" s="81">
        <f t="shared" si="105"/>
        <v>0</v>
      </c>
      <c r="AE205" s="81">
        <f t="shared" si="105"/>
        <v>0</v>
      </c>
      <c r="AF205" s="81">
        <f t="shared" si="105"/>
        <v>0</v>
      </c>
      <c r="AG205" s="81">
        <f t="shared" si="105"/>
        <v>0</v>
      </c>
      <c r="AH205" s="81">
        <f t="shared" si="105"/>
        <v>0</v>
      </c>
      <c r="AI205" s="81">
        <f t="shared" si="105"/>
        <v>0</v>
      </c>
      <c r="AJ205" s="81">
        <f t="shared" si="105"/>
        <v>0</v>
      </c>
      <c r="AK205" s="81">
        <f t="shared" si="105"/>
        <v>0</v>
      </c>
      <c r="AL205" s="81">
        <f t="shared" si="105"/>
        <v>0</v>
      </c>
      <c r="AM205" s="81">
        <f t="shared" si="105"/>
        <v>0</v>
      </c>
      <c r="AN205" s="81">
        <f t="shared" si="105"/>
        <v>0</v>
      </c>
      <c r="AO205" s="81">
        <f t="shared" si="105"/>
        <v>0</v>
      </c>
      <c r="AP205" s="81">
        <f t="shared" si="105"/>
        <v>0</v>
      </c>
      <c r="AQ205" s="81">
        <f t="shared" si="105"/>
        <v>0</v>
      </c>
      <c r="AR205" s="81">
        <f t="shared" si="105"/>
        <v>0</v>
      </c>
      <c r="AS205" s="81">
        <f t="shared" si="105"/>
        <v>0</v>
      </c>
      <c r="AT205" s="81">
        <f t="shared" si="105"/>
        <v>0</v>
      </c>
      <c r="AU205" s="81">
        <f t="shared" si="105"/>
        <v>0</v>
      </c>
      <c r="AV205" s="81">
        <f t="shared" si="105"/>
        <v>0</v>
      </c>
      <c r="AW205" s="81">
        <f t="shared" si="105"/>
        <v>0</v>
      </c>
      <c r="AX205" s="81">
        <f t="shared" si="105"/>
        <v>0</v>
      </c>
      <c r="AY205" s="81">
        <f t="shared" si="105"/>
        <v>0</v>
      </c>
      <c r="AZ205" s="81">
        <f t="shared" si="105"/>
        <v>0</v>
      </c>
      <c r="BA205" s="81">
        <f t="shared" si="105"/>
        <v>0</v>
      </c>
      <c r="BB205" s="81">
        <f t="shared" si="105"/>
        <v>0</v>
      </c>
      <c r="BC205" s="81">
        <f t="shared" si="105"/>
        <v>0</v>
      </c>
      <c r="BD205" s="81">
        <f t="shared" si="105"/>
        <v>0</v>
      </c>
      <c r="BE205" s="81">
        <f t="shared" si="105"/>
        <v>0</v>
      </c>
      <c r="BF205" s="81">
        <f t="shared" si="105"/>
        <v>0</v>
      </c>
      <c r="BG205" s="81">
        <f t="shared" si="105"/>
        <v>0</v>
      </c>
      <c r="BH205" s="81">
        <f t="shared" si="105"/>
        <v>0</v>
      </c>
      <c r="BI205" s="81">
        <f t="shared" si="105"/>
        <v>0</v>
      </c>
      <c r="BJ205" s="81">
        <f t="shared" si="105"/>
        <v>0</v>
      </c>
      <c r="BK205" s="81">
        <f t="shared" si="105"/>
        <v>0</v>
      </c>
      <c r="BL205" s="81">
        <f t="shared" si="105"/>
        <v>0</v>
      </c>
      <c r="BM205" s="81">
        <f t="shared" si="105"/>
        <v>0</v>
      </c>
    </row>
    <row r="207" spans="1:65" s="206" customFormat="1" ht="13.5" thickBot="1" x14ac:dyDescent="0.25">
      <c r="E207" s="228"/>
    </row>
    <row r="208" spans="1:65" s="15" customFormat="1" ht="15.75" customHeight="1" x14ac:dyDescent="0.25">
      <c r="A208" s="307" t="s">
        <v>199</v>
      </c>
      <c r="B208" s="88" t="s">
        <v>106</v>
      </c>
      <c r="C208" s="82"/>
      <c r="D208" s="83" t="s">
        <v>96</v>
      </c>
      <c r="E208" s="83" t="s">
        <v>186</v>
      </c>
      <c r="F208" s="211" t="s">
        <v>15</v>
      </c>
      <c r="G208" s="211" t="s">
        <v>16</v>
      </c>
      <c r="H208" s="211" t="s">
        <v>17</v>
      </c>
      <c r="I208" s="211" t="s">
        <v>18</v>
      </c>
      <c r="J208" s="211" t="s">
        <v>19</v>
      </c>
      <c r="K208" s="211" t="s">
        <v>20</v>
      </c>
      <c r="L208" s="211" t="s">
        <v>21</v>
      </c>
      <c r="M208" s="211" t="s">
        <v>22</v>
      </c>
      <c r="N208" s="211" t="s">
        <v>23</v>
      </c>
      <c r="O208" s="211" t="s">
        <v>24</v>
      </c>
      <c r="P208" s="211" t="s">
        <v>25</v>
      </c>
      <c r="Q208" s="211" t="s">
        <v>26</v>
      </c>
      <c r="R208" s="211" t="s">
        <v>27</v>
      </c>
      <c r="S208" s="211" t="s">
        <v>28</v>
      </c>
      <c r="T208" s="211" t="s">
        <v>29</v>
      </c>
      <c r="U208" s="211" t="s">
        <v>30</v>
      </c>
      <c r="V208" s="211" t="s">
        <v>31</v>
      </c>
      <c r="W208" s="211" t="s">
        <v>32</v>
      </c>
      <c r="X208" s="211" t="s">
        <v>33</v>
      </c>
      <c r="Y208" s="211" t="s">
        <v>34</v>
      </c>
      <c r="Z208" s="211" t="s">
        <v>35</v>
      </c>
      <c r="AA208" s="211" t="s">
        <v>36</v>
      </c>
      <c r="AB208" s="211" t="s">
        <v>37</v>
      </c>
      <c r="AC208" s="211" t="s">
        <v>38</v>
      </c>
      <c r="AD208" s="211" t="s">
        <v>39</v>
      </c>
      <c r="AE208" s="211" t="s">
        <v>40</v>
      </c>
      <c r="AF208" s="211" t="s">
        <v>41</v>
      </c>
      <c r="AG208" s="211" t="s">
        <v>42</v>
      </c>
      <c r="AH208" s="211" t="s">
        <v>43</v>
      </c>
      <c r="AI208" s="211" t="s">
        <v>44</v>
      </c>
      <c r="AJ208" s="211" t="s">
        <v>45</v>
      </c>
      <c r="AK208" s="211" t="s">
        <v>46</v>
      </c>
      <c r="AL208" s="211" t="s">
        <v>47</v>
      </c>
      <c r="AM208" s="211" t="s">
        <v>48</v>
      </c>
      <c r="AN208" s="211" t="s">
        <v>49</v>
      </c>
      <c r="AO208" s="211" t="s">
        <v>50</v>
      </c>
      <c r="AP208" s="211" t="s">
        <v>51</v>
      </c>
      <c r="AQ208" s="211" t="s">
        <v>52</v>
      </c>
      <c r="AR208" s="211" t="s">
        <v>53</v>
      </c>
      <c r="AS208" s="211" t="s">
        <v>54</v>
      </c>
      <c r="AT208" s="211" t="s">
        <v>55</v>
      </c>
      <c r="AU208" s="211" t="s">
        <v>56</v>
      </c>
      <c r="AV208" s="211" t="s">
        <v>57</v>
      </c>
      <c r="AW208" s="211" t="s">
        <v>58</v>
      </c>
      <c r="AX208" s="211" t="s">
        <v>59</v>
      </c>
      <c r="AY208" s="211" t="s">
        <v>60</v>
      </c>
      <c r="AZ208" s="211" t="s">
        <v>61</v>
      </c>
      <c r="BA208" s="211" t="s">
        <v>62</v>
      </c>
      <c r="BB208" s="211" t="s">
        <v>63</v>
      </c>
      <c r="BC208" s="211" t="s">
        <v>64</v>
      </c>
      <c r="BD208" s="211" t="s">
        <v>65</v>
      </c>
      <c r="BE208" s="211" t="s">
        <v>66</v>
      </c>
      <c r="BF208" s="211" t="s">
        <v>67</v>
      </c>
      <c r="BG208" s="211" t="s">
        <v>68</v>
      </c>
      <c r="BH208" s="211" t="s">
        <v>69</v>
      </c>
      <c r="BI208" s="211" t="s">
        <v>70</v>
      </c>
      <c r="BJ208" s="211" t="s">
        <v>71</v>
      </c>
      <c r="BK208" s="211" t="s">
        <v>72</v>
      </c>
      <c r="BL208" s="211" t="s">
        <v>73</v>
      </c>
      <c r="BM208" s="212" t="s">
        <v>74</v>
      </c>
    </row>
    <row r="209" spans="1:65" s="206" customFormat="1" ht="12.75" customHeight="1" x14ac:dyDescent="0.2">
      <c r="A209" s="308"/>
      <c r="B209" s="219" t="s">
        <v>176</v>
      </c>
      <c r="C209" s="209"/>
      <c r="D209" s="209"/>
      <c r="E209" s="227">
        <f>SUM(F209:BM209)</f>
        <v>26</v>
      </c>
      <c r="F209" s="203">
        <v>13</v>
      </c>
      <c r="G209" s="203"/>
      <c r="H209" s="203">
        <v>13</v>
      </c>
      <c r="I209" s="203"/>
      <c r="J209" s="203"/>
      <c r="K209" s="203"/>
      <c r="L209" s="203"/>
      <c r="M209" s="203"/>
      <c r="N209" s="203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86"/>
    </row>
    <row r="210" spans="1:65" s="206" customFormat="1" ht="12.75" customHeight="1" x14ac:dyDescent="0.2">
      <c r="A210" s="308"/>
      <c r="B210" s="219" t="s">
        <v>177</v>
      </c>
      <c r="C210" s="209"/>
      <c r="D210" s="209"/>
      <c r="E210" s="227">
        <f t="shared" ref="E210:E217" si="106">SUM(F210:BM210)</f>
        <v>0</v>
      </c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87"/>
    </row>
    <row r="211" spans="1:65" s="206" customFormat="1" ht="12.75" customHeight="1" x14ac:dyDescent="0.2">
      <c r="A211" s="308"/>
      <c r="B211" s="219" t="s">
        <v>179</v>
      </c>
      <c r="C211" s="209"/>
      <c r="D211" s="209"/>
      <c r="E211" s="227">
        <f t="shared" si="106"/>
        <v>0</v>
      </c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87"/>
    </row>
    <row r="212" spans="1:65" s="206" customFormat="1" ht="12.75" customHeight="1" x14ac:dyDescent="0.2">
      <c r="A212" s="308"/>
      <c r="B212" s="219" t="s">
        <v>178</v>
      </c>
      <c r="C212" s="209"/>
      <c r="D212" s="209"/>
      <c r="E212" s="227">
        <f t="shared" si="106"/>
        <v>26</v>
      </c>
      <c r="F212" s="203"/>
      <c r="G212" s="203">
        <v>13</v>
      </c>
      <c r="H212" s="203">
        <v>13</v>
      </c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87"/>
    </row>
    <row r="213" spans="1:65" s="206" customFormat="1" ht="12.75" customHeight="1" x14ac:dyDescent="0.2">
      <c r="A213" s="308"/>
      <c r="B213" s="219" t="s">
        <v>180</v>
      </c>
      <c r="C213" s="209"/>
      <c r="D213" s="209"/>
      <c r="E213" s="227">
        <f t="shared" si="106"/>
        <v>13</v>
      </c>
      <c r="F213" s="203">
        <v>13</v>
      </c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87"/>
    </row>
    <row r="214" spans="1:65" s="206" customFormat="1" ht="12.75" customHeight="1" x14ac:dyDescent="0.2">
      <c r="A214" s="308"/>
      <c r="B214" s="219" t="s">
        <v>181</v>
      </c>
      <c r="C214" s="209"/>
      <c r="D214" s="209"/>
      <c r="E214" s="227">
        <f t="shared" si="106"/>
        <v>0</v>
      </c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87"/>
    </row>
    <row r="215" spans="1:65" s="206" customFormat="1" ht="12.75" customHeight="1" x14ac:dyDescent="0.2">
      <c r="A215" s="308"/>
      <c r="B215" s="219" t="s">
        <v>182</v>
      </c>
      <c r="C215" s="209"/>
      <c r="D215" s="209"/>
      <c r="E215" s="227">
        <f t="shared" si="106"/>
        <v>0</v>
      </c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03"/>
      <c r="AT215" s="203"/>
      <c r="AU215" s="203"/>
      <c r="AV215" s="203"/>
      <c r="AW215" s="203"/>
      <c r="AX215" s="203"/>
      <c r="AY215" s="203"/>
      <c r="AZ215" s="203"/>
      <c r="BA215" s="203"/>
      <c r="BB215" s="203"/>
      <c r="BC215" s="203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87"/>
    </row>
    <row r="216" spans="1:65" s="206" customFormat="1" ht="12.75" customHeight="1" x14ac:dyDescent="0.2">
      <c r="A216" s="308"/>
      <c r="B216" s="219" t="s">
        <v>183</v>
      </c>
      <c r="C216" s="209"/>
      <c r="D216" s="209"/>
      <c r="E216" s="227">
        <f t="shared" si="106"/>
        <v>0</v>
      </c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87"/>
    </row>
    <row r="217" spans="1:65" s="206" customFormat="1" ht="12.75" customHeight="1" thickBot="1" x14ac:dyDescent="0.25">
      <c r="A217" s="308"/>
      <c r="B217" s="220" t="s">
        <v>184</v>
      </c>
      <c r="C217" s="201"/>
      <c r="D217" s="201"/>
      <c r="E217" s="227">
        <f t="shared" si="106"/>
        <v>20</v>
      </c>
      <c r="F217" s="203">
        <v>20</v>
      </c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87"/>
    </row>
    <row r="218" spans="1:65" s="206" customFormat="1" ht="12.75" customHeight="1" x14ac:dyDescent="0.2">
      <c r="A218" s="308"/>
      <c r="B218" s="17" t="s">
        <v>142</v>
      </c>
      <c r="C218" s="17"/>
      <c r="D218" s="184">
        <f>SUM(F218:BM218)</f>
        <v>0</v>
      </c>
      <c r="E218" s="229"/>
      <c r="F218" s="13">
        <f>$C209*(1+F$7)*F209+$C210*(1+F$7)*F210+$C211*(1+F$7)*F211+$C212*(1+F$7)*F212+$C213*(1+F$7)*F213+$C214*(1+F$7)*F214+$C215*(1+F$7)*F215+$C216*(1+F$7)*F216+$C217*(1+F$7)*F217</f>
        <v>0</v>
      </c>
      <c r="G218" s="13">
        <f t="shared" ref="G218:BL218" si="107">$C209*(1+G$7)*G209+$C210*(1+G$7)*G210+$C211*(1+G$7)*G211+$C212*(1+G$7)*G212+$C213*(1+G$7)*G213+$C214*(1+G$7)*G214+$C215*(1+G$7)*G215+$C216*(1+G$7)*G216+$C217*(1+G$7)*G217</f>
        <v>0</v>
      </c>
      <c r="H218" s="13">
        <f t="shared" si="107"/>
        <v>0</v>
      </c>
      <c r="I218" s="13">
        <f t="shared" si="107"/>
        <v>0</v>
      </c>
      <c r="J218" s="13">
        <f t="shared" si="107"/>
        <v>0</v>
      </c>
      <c r="K218" s="13">
        <f t="shared" si="107"/>
        <v>0</v>
      </c>
      <c r="L218" s="13">
        <f t="shared" si="107"/>
        <v>0</v>
      </c>
      <c r="M218" s="13">
        <f t="shared" si="107"/>
        <v>0</v>
      </c>
      <c r="N218" s="13">
        <f t="shared" si="107"/>
        <v>0</v>
      </c>
      <c r="O218" s="13">
        <f t="shared" si="107"/>
        <v>0</v>
      </c>
      <c r="P218" s="13">
        <f t="shared" si="107"/>
        <v>0</v>
      </c>
      <c r="Q218" s="13">
        <f t="shared" si="107"/>
        <v>0</v>
      </c>
      <c r="R218" s="13">
        <f t="shared" si="107"/>
        <v>0</v>
      </c>
      <c r="S218" s="13">
        <f t="shared" si="107"/>
        <v>0</v>
      </c>
      <c r="T218" s="13">
        <f t="shared" si="107"/>
        <v>0</v>
      </c>
      <c r="U218" s="13">
        <f t="shared" si="107"/>
        <v>0</v>
      </c>
      <c r="V218" s="13">
        <f t="shared" si="107"/>
        <v>0</v>
      </c>
      <c r="W218" s="13">
        <f t="shared" si="107"/>
        <v>0</v>
      </c>
      <c r="X218" s="13">
        <f t="shared" si="107"/>
        <v>0</v>
      </c>
      <c r="Y218" s="13">
        <f t="shared" si="107"/>
        <v>0</v>
      </c>
      <c r="Z218" s="13">
        <f t="shared" si="107"/>
        <v>0</v>
      </c>
      <c r="AA218" s="13">
        <f t="shared" si="107"/>
        <v>0</v>
      </c>
      <c r="AB218" s="13">
        <f t="shared" si="107"/>
        <v>0</v>
      </c>
      <c r="AC218" s="13">
        <f t="shared" si="107"/>
        <v>0</v>
      </c>
      <c r="AD218" s="13">
        <f t="shared" si="107"/>
        <v>0</v>
      </c>
      <c r="AE218" s="13">
        <f t="shared" si="107"/>
        <v>0</v>
      </c>
      <c r="AF218" s="13">
        <f t="shared" si="107"/>
        <v>0</v>
      </c>
      <c r="AG218" s="13">
        <f t="shared" si="107"/>
        <v>0</v>
      </c>
      <c r="AH218" s="13">
        <f t="shared" si="107"/>
        <v>0</v>
      </c>
      <c r="AI218" s="13">
        <f t="shared" si="107"/>
        <v>0</v>
      </c>
      <c r="AJ218" s="13">
        <f t="shared" si="107"/>
        <v>0</v>
      </c>
      <c r="AK218" s="13">
        <f t="shared" si="107"/>
        <v>0</v>
      </c>
      <c r="AL218" s="13">
        <f t="shared" si="107"/>
        <v>0</v>
      </c>
      <c r="AM218" s="13">
        <f t="shared" si="107"/>
        <v>0</v>
      </c>
      <c r="AN218" s="13">
        <f t="shared" si="107"/>
        <v>0</v>
      </c>
      <c r="AO218" s="13">
        <f t="shared" si="107"/>
        <v>0</v>
      </c>
      <c r="AP218" s="13">
        <f t="shared" si="107"/>
        <v>0</v>
      </c>
      <c r="AQ218" s="13">
        <f t="shared" si="107"/>
        <v>0</v>
      </c>
      <c r="AR218" s="13">
        <f t="shared" si="107"/>
        <v>0</v>
      </c>
      <c r="AS218" s="13">
        <f t="shared" si="107"/>
        <v>0</v>
      </c>
      <c r="AT218" s="13">
        <f t="shared" si="107"/>
        <v>0</v>
      </c>
      <c r="AU218" s="13">
        <f t="shared" si="107"/>
        <v>0</v>
      </c>
      <c r="AV218" s="13">
        <f t="shared" si="107"/>
        <v>0</v>
      </c>
      <c r="AW218" s="13">
        <f t="shared" si="107"/>
        <v>0</v>
      </c>
      <c r="AX218" s="13">
        <f t="shared" si="107"/>
        <v>0</v>
      </c>
      <c r="AY218" s="13">
        <f t="shared" si="107"/>
        <v>0</v>
      </c>
      <c r="AZ218" s="13">
        <f t="shared" si="107"/>
        <v>0</v>
      </c>
      <c r="BA218" s="13">
        <f t="shared" si="107"/>
        <v>0</v>
      </c>
      <c r="BB218" s="13">
        <f t="shared" si="107"/>
        <v>0</v>
      </c>
      <c r="BC218" s="13">
        <f t="shared" si="107"/>
        <v>0</v>
      </c>
      <c r="BD218" s="13">
        <f t="shared" si="107"/>
        <v>0</v>
      </c>
      <c r="BE218" s="13">
        <f t="shared" si="107"/>
        <v>0</v>
      </c>
      <c r="BF218" s="13">
        <f t="shared" si="107"/>
        <v>0</v>
      </c>
      <c r="BG218" s="13">
        <f t="shared" si="107"/>
        <v>0</v>
      </c>
      <c r="BH218" s="13">
        <f t="shared" si="107"/>
        <v>0</v>
      </c>
      <c r="BI218" s="13">
        <f t="shared" si="107"/>
        <v>0</v>
      </c>
      <c r="BJ218" s="13">
        <f t="shared" si="107"/>
        <v>0</v>
      </c>
      <c r="BK218" s="13">
        <f t="shared" si="107"/>
        <v>0</v>
      </c>
      <c r="BL218" s="13">
        <f t="shared" si="107"/>
        <v>0</v>
      </c>
      <c r="BM218" s="80">
        <f>$C209*(1+BM$7)*BM209+$C210*(1+BM$7)*BM210+$C211*(1+BM$7)*BM211+$C212*(1+BM$7)*BM212+$C213*(1+BM$7)*BM213+$C214*(1+BM$7)*BM214+$C215*(1+BM$7)*BM215+$C216*(1+BM$7)*BM216+$C217*(1+BM$7)*BM217</f>
        <v>0</v>
      </c>
    </row>
    <row r="219" spans="1:65" s="206" customFormat="1" ht="12.75" customHeight="1" x14ac:dyDescent="0.2">
      <c r="A219" s="308"/>
      <c r="B219" s="219" t="s">
        <v>189</v>
      </c>
      <c r="C219" s="209"/>
      <c r="D219" s="184">
        <f>SUM(F219:BM219)</f>
        <v>0</v>
      </c>
      <c r="E219" s="229"/>
      <c r="F219" s="13">
        <f>$C219*F218</f>
        <v>0</v>
      </c>
      <c r="G219" s="13">
        <f t="shared" ref="G219:BM219" si="108">$C219*G218</f>
        <v>0</v>
      </c>
      <c r="H219" s="13">
        <f t="shared" si="108"/>
        <v>0</v>
      </c>
      <c r="I219" s="13">
        <f t="shared" si="108"/>
        <v>0</v>
      </c>
      <c r="J219" s="13">
        <f t="shared" si="108"/>
        <v>0</v>
      </c>
      <c r="K219" s="13">
        <f t="shared" si="108"/>
        <v>0</v>
      </c>
      <c r="L219" s="13">
        <f t="shared" si="108"/>
        <v>0</v>
      </c>
      <c r="M219" s="13">
        <f t="shared" si="108"/>
        <v>0</v>
      </c>
      <c r="N219" s="13">
        <f t="shared" si="108"/>
        <v>0</v>
      </c>
      <c r="O219" s="13">
        <f t="shared" si="108"/>
        <v>0</v>
      </c>
      <c r="P219" s="13">
        <f t="shared" si="108"/>
        <v>0</v>
      </c>
      <c r="Q219" s="13">
        <f t="shared" si="108"/>
        <v>0</v>
      </c>
      <c r="R219" s="13">
        <f t="shared" si="108"/>
        <v>0</v>
      </c>
      <c r="S219" s="13">
        <f t="shared" si="108"/>
        <v>0</v>
      </c>
      <c r="T219" s="13">
        <f t="shared" si="108"/>
        <v>0</v>
      </c>
      <c r="U219" s="13">
        <f t="shared" si="108"/>
        <v>0</v>
      </c>
      <c r="V219" s="13">
        <f t="shared" si="108"/>
        <v>0</v>
      </c>
      <c r="W219" s="13">
        <f t="shared" si="108"/>
        <v>0</v>
      </c>
      <c r="X219" s="13">
        <f t="shared" si="108"/>
        <v>0</v>
      </c>
      <c r="Y219" s="13">
        <f t="shared" si="108"/>
        <v>0</v>
      </c>
      <c r="Z219" s="13">
        <f t="shared" si="108"/>
        <v>0</v>
      </c>
      <c r="AA219" s="13">
        <f t="shared" si="108"/>
        <v>0</v>
      </c>
      <c r="AB219" s="13">
        <f t="shared" si="108"/>
        <v>0</v>
      </c>
      <c r="AC219" s="13">
        <f t="shared" si="108"/>
        <v>0</v>
      </c>
      <c r="AD219" s="13">
        <f t="shared" si="108"/>
        <v>0</v>
      </c>
      <c r="AE219" s="13">
        <f t="shared" si="108"/>
        <v>0</v>
      </c>
      <c r="AF219" s="13">
        <f t="shared" si="108"/>
        <v>0</v>
      </c>
      <c r="AG219" s="13">
        <f t="shared" si="108"/>
        <v>0</v>
      </c>
      <c r="AH219" s="13">
        <f t="shared" si="108"/>
        <v>0</v>
      </c>
      <c r="AI219" s="13">
        <f t="shared" si="108"/>
        <v>0</v>
      </c>
      <c r="AJ219" s="13">
        <f t="shared" si="108"/>
        <v>0</v>
      </c>
      <c r="AK219" s="13">
        <f t="shared" si="108"/>
        <v>0</v>
      </c>
      <c r="AL219" s="13">
        <f t="shared" si="108"/>
        <v>0</v>
      </c>
      <c r="AM219" s="13">
        <f t="shared" si="108"/>
        <v>0</v>
      </c>
      <c r="AN219" s="13">
        <f t="shared" si="108"/>
        <v>0</v>
      </c>
      <c r="AO219" s="13">
        <f t="shared" si="108"/>
        <v>0</v>
      </c>
      <c r="AP219" s="13">
        <f t="shared" si="108"/>
        <v>0</v>
      </c>
      <c r="AQ219" s="13">
        <f t="shared" si="108"/>
        <v>0</v>
      </c>
      <c r="AR219" s="13">
        <f t="shared" si="108"/>
        <v>0</v>
      </c>
      <c r="AS219" s="13">
        <f t="shared" si="108"/>
        <v>0</v>
      </c>
      <c r="AT219" s="13">
        <f t="shared" si="108"/>
        <v>0</v>
      </c>
      <c r="AU219" s="13">
        <f t="shared" si="108"/>
        <v>0</v>
      </c>
      <c r="AV219" s="13">
        <f t="shared" si="108"/>
        <v>0</v>
      </c>
      <c r="AW219" s="13">
        <f t="shared" si="108"/>
        <v>0</v>
      </c>
      <c r="AX219" s="13">
        <f t="shared" si="108"/>
        <v>0</v>
      </c>
      <c r="AY219" s="13">
        <f t="shared" si="108"/>
        <v>0</v>
      </c>
      <c r="AZ219" s="13">
        <f t="shared" si="108"/>
        <v>0</v>
      </c>
      <c r="BA219" s="13">
        <f t="shared" si="108"/>
        <v>0</v>
      </c>
      <c r="BB219" s="13">
        <f t="shared" si="108"/>
        <v>0</v>
      </c>
      <c r="BC219" s="13">
        <f t="shared" si="108"/>
        <v>0</v>
      </c>
      <c r="BD219" s="13">
        <f t="shared" si="108"/>
        <v>0</v>
      </c>
      <c r="BE219" s="13">
        <f t="shared" si="108"/>
        <v>0</v>
      </c>
      <c r="BF219" s="13">
        <f t="shared" si="108"/>
        <v>0</v>
      </c>
      <c r="BG219" s="13">
        <f t="shared" si="108"/>
        <v>0</v>
      </c>
      <c r="BH219" s="13">
        <f t="shared" si="108"/>
        <v>0</v>
      </c>
      <c r="BI219" s="13">
        <f t="shared" si="108"/>
        <v>0</v>
      </c>
      <c r="BJ219" s="13">
        <f t="shared" si="108"/>
        <v>0</v>
      </c>
      <c r="BK219" s="13">
        <f t="shared" si="108"/>
        <v>0</v>
      </c>
      <c r="BL219" s="13">
        <f t="shared" si="108"/>
        <v>0</v>
      </c>
      <c r="BM219" s="80">
        <f t="shared" si="108"/>
        <v>0</v>
      </c>
    </row>
    <row r="220" spans="1:65" s="206" customFormat="1" ht="12.75" hidden="1" customHeight="1" x14ac:dyDescent="0.2">
      <c r="A220" s="308"/>
      <c r="B220" s="182" t="s">
        <v>164</v>
      </c>
      <c r="C220" s="187">
        <v>0</v>
      </c>
      <c r="D220" s="184">
        <f>SUM(F220:BM220)</f>
        <v>0</v>
      </c>
      <c r="E220" s="230"/>
      <c r="F220" s="160">
        <f>F218*$C$25</f>
        <v>0</v>
      </c>
      <c r="G220" s="160">
        <f t="shared" ref="G220:BM220" si="109">G218*$C$25</f>
        <v>0</v>
      </c>
      <c r="H220" s="160">
        <f t="shared" si="109"/>
        <v>0</v>
      </c>
      <c r="I220" s="160">
        <f t="shared" si="109"/>
        <v>0</v>
      </c>
      <c r="J220" s="160">
        <f t="shared" si="109"/>
        <v>0</v>
      </c>
      <c r="K220" s="160">
        <f t="shared" si="109"/>
        <v>0</v>
      </c>
      <c r="L220" s="160">
        <f t="shared" si="109"/>
        <v>0</v>
      </c>
      <c r="M220" s="160">
        <f t="shared" si="109"/>
        <v>0</v>
      </c>
      <c r="N220" s="160">
        <f t="shared" si="109"/>
        <v>0</v>
      </c>
      <c r="O220" s="160">
        <f t="shared" si="109"/>
        <v>0</v>
      </c>
      <c r="P220" s="160">
        <f t="shared" si="109"/>
        <v>0</v>
      </c>
      <c r="Q220" s="160">
        <f t="shared" si="109"/>
        <v>0</v>
      </c>
      <c r="R220" s="160">
        <f t="shared" si="109"/>
        <v>0</v>
      </c>
      <c r="S220" s="160">
        <f t="shared" si="109"/>
        <v>0</v>
      </c>
      <c r="T220" s="160">
        <f t="shared" si="109"/>
        <v>0</v>
      </c>
      <c r="U220" s="160">
        <f t="shared" si="109"/>
        <v>0</v>
      </c>
      <c r="V220" s="160">
        <f t="shared" si="109"/>
        <v>0</v>
      </c>
      <c r="W220" s="160">
        <f t="shared" si="109"/>
        <v>0</v>
      </c>
      <c r="X220" s="160">
        <f t="shared" si="109"/>
        <v>0</v>
      </c>
      <c r="Y220" s="160">
        <f t="shared" si="109"/>
        <v>0</v>
      </c>
      <c r="Z220" s="160">
        <f t="shared" si="109"/>
        <v>0</v>
      </c>
      <c r="AA220" s="160">
        <f t="shared" si="109"/>
        <v>0</v>
      </c>
      <c r="AB220" s="160">
        <f t="shared" si="109"/>
        <v>0</v>
      </c>
      <c r="AC220" s="160">
        <f t="shared" si="109"/>
        <v>0</v>
      </c>
      <c r="AD220" s="160">
        <f t="shared" si="109"/>
        <v>0</v>
      </c>
      <c r="AE220" s="160">
        <f t="shared" si="109"/>
        <v>0</v>
      </c>
      <c r="AF220" s="160">
        <f t="shared" si="109"/>
        <v>0</v>
      </c>
      <c r="AG220" s="160">
        <f t="shared" si="109"/>
        <v>0</v>
      </c>
      <c r="AH220" s="160">
        <f t="shared" si="109"/>
        <v>0</v>
      </c>
      <c r="AI220" s="160">
        <f t="shared" si="109"/>
        <v>0</v>
      </c>
      <c r="AJ220" s="160">
        <f t="shared" si="109"/>
        <v>0</v>
      </c>
      <c r="AK220" s="160">
        <f t="shared" si="109"/>
        <v>0</v>
      </c>
      <c r="AL220" s="160">
        <f t="shared" si="109"/>
        <v>0</v>
      </c>
      <c r="AM220" s="160">
        <f t="shared" si="109"/>
        <v>0</v>
      </c>
      <c r="AN220" s="160">
        <f t="shared" si="109"/>
        <v>0</v>
      </c>
      <c r="AO220" s="160">
        <f t="shared" si="109"/>
        <v>0</v>
      </c>
      <c r="AP220" s="160">
        <f t="shared" si="109"/>
        <v>0</v>
      </c>
      <c r="AQ220" s="160">
        <f t="shared" si="109"/>
        <v>0</v>
      </c>
      <c r="AR220" s="160">
        <f t="shared" si="109"/>
        <v>0</v>
      </c>
      <c r="AS220" s="160">
        <f t="shared" si="109"/>
        <v>0</v>
      </c>
      <c r="AT220" s="160">
        <f t="shared" si="109"/>
        <v>0</v>
      </c>
      <c r="AU220" s="160">
        <f t="shared" si="109"/>
        <v>0</v>
      </c>
      <c r="AV220" s="160">
        <f t="shared" si="109"/>
        <v>0</v>
      </c>
      <c r="AW220" s="160">
        <f t="shared" si="109"/>
        <v>0</v>
      </c>
      <c r="AX220" s="160">
        <f t="shared" si="109"/>
        <v>0</v>
      </c>
      <c r="AY220" s="160">
        <f t="shared" si="109"/>
        <v>0</v>
      </c>
      <c r="AZ220" s="160">
        <f t="shared" si="109"/>
        <v>0</v>
      </c>
      <c r="BA220" s="160">
        <f t="shared" si="109"/>
        <v>0</v>
      </c>
      <c r="BB220" s="160">
        <f t="shared" si="109"/>
        <v>0</v>
      </c>
      <c r="BC220" s="160">
        <f t="shared" si="109"/>
        <v>0</v>
      </c>
      <c r="BD220" s="160">
        <f t="shared" si="109"/>
        <v>0</v>
      </c>
      <c r="BE220" s="160">
        <f t="shared" si="109"/>
        <v>0</v>
      </c>
      <c r="BF220" s="160">
        <f t="shared" si="109"/>
        <v>0</v>
      </c>
      <c r="BG220" s="160">
        <f t="shared" si="109"/>
        <v>0</v>
      </c>
      <c r="BH220" s="160">
        <f t="shared" si="109"/>
        <v>0</v>
      </c>
      <c r="BI220" s="160">
        <f t="shared" si="109"/>
        <v>0</v>
      </c>
      <c r="BJ220" s="160">
        <f t="shared" si="109"/>
        <v>0</v>
      </c>
      <c r="BK220" s="160">
        <f t="shared" si="109"/>
        <v>0</v>
      </c>
      <c r="BL220" s="160">
        <f t="shared" si="109"/>
        <v>0</v>
      </c>
      <c r="BM220" s="160">
        <f t="shared" si="109"/>
        <v>0</v>
      </c>
    </row>
    <row r="221" spans="1:65" s="206" customFormat="1" ht="12.75" customHeight="1" thickBot="1" x14ac:dyDescent="0.25">
      <c r="A221" s="323"/>
      <c r="B221" s="181" t="s">
        <v>143</v>
      </c>
      <c r="C221" s="90"/>
      <c r="D221" s="184">
        <f>SUM(F221:BM221)</f>
        <v>0</v>
      </c>
      <c r="E221" s="230"/>
      <c r="F221" s="81">
        <f>F218+F219+F220</f>
        <v>0</v>
      </c>
      <c r="G221" s="81">
        <f>G218+G219+G220</f>
        <v>0</v>
      </c>
      <c r="H221" s="81">
        <f t="shared" ref="H221:BM221" si="110">H218+H219+H220</f>
        <v>0</v>
      </c>
      <c r="I221" s="81">
        <f t="shared" si="110"/>
        <v>0</v>
      </c>
      <c r="J221" s="81">
        <f t="shared" si="110"/>
        <v>0</v>
      </c>
      <c r="K221" s="81">
        <f t="shared" si="110"/>
        <v>0</v>
      </c>
      <c r="L221" s="81">
        <f t="shared" si="110"/>
        <v>0</v>
      </c>
      <c r="M221" s="81">
        <f t="shared" si="110"/>
        <v>0</v>
      </c>
      <c r="N221" s="81">
        <f t="shared" si="110"/>
        <v>0</v>
      </c>
      <c r="O221" s="81">
        <f t="shared" si="110"/>
        <v>0</v>
      </c>
      <c r="P221" s="81">
        <f t="shared" si="110"/>
        <v>0</v>
      </c>
      <c r="Q221" s="81">
        <f t="shared" si="110"/>
        <v>0</v>
      </c>
      <c r="R221" s="81">
        <f t="shared" si="110"/>
        <v>0</v>
      </c>
      <c r="S221" s="81">
        <f t="shared" si="110"/>
        <v>0</v>
      </c>
      <c r="T221" s="81">
        <f t="shared" si="110"/>
        <v>0</v>
      </c>
      <c r="U221" s="81">
        <f t="shared" si="110"/>
        <v>0</v>
      </c>
      <c r="V221" s="81">
        <f t="shared" si="110"/>
        <v>0</v>
      </c>
      <c r="W221" s="81">
        <f t="shared" si="110"/>
        <v>0</v>
      </c>
      <c r="X221" s="81">
        <f t="shared" si="110"/>
        <v>0</v>
      </c>
      <c r="Y221" s="81">
        <f t="shared" si="110"/>
        <v>0</v>
      </c>
      <c r="Z221" s="81">
        <f t="shared" si="110"/>
        <v>0</v>
      </c>
      <c r="AA221" s="81">
        <f t="shared" si="110"/>
        <v>0</v>
      </c>
      <c r="AB221" s="81">
        <f t="shared" si="110"/>
        <v>0</v>
      </c>
      <c r="AC221" s="81">
        <f t="shared" si="110"/>
        <v>0</v>
      </c>
      <c r="AD221" s="81">
        <f t="shared" si="110"/>
        <v>0</v>
      </c>
      <c r="AE221" s="81">
        <f t="shared" si="110"/>
        <v>0</v>
      </c>
      <c r="AF221" s="81">
        <f t="shared" si="110"/>
        <v>0</v>
      </c>
      <c r="AG221" s="81">
        <f t="shared" si="110"/>
        <v>0</v>
      </c>
      <c r="AH221" s="81">
        <f t="shared" si="110"/>
        <v>0</v>
      </c>
      <c r="AI221" s="81">
        <f t="shared" si="110"/>
        <v>0</v>
      </c>
      <c r="AJ221" s="81">
        <f t="shared" si="110"/>
        <v>0</v>
      </c>
      <c r="AK221" s="81">
        <f t="shared" si="110"/>
        <v>0</v>
      </c>
      <c r="AL221" s="81">
        <f t="shared" si="110"/>
        <v>0</v>
      </c>
      <c r="AM221" s="81">
        <f t="shared" si="110"/>
        <v>0</v>
      </c>
      <c r="AN221" s="81">
        <f t="shared" si="110"/>
        <v>0</v>
      </c>
      <c r="AO221" s="81">
        <f t="shared" si="110"/>
        <v>0</v>
      </c>
      <c r="AP221" s="81">
        <f t="shared" si="110"/>
        <v>0</v>
      </c>
      <c r="AQ221" s="81">
        <f t="shared" si="110"/>
        <v>0</v>
      </c>
      <c r="AR221" s="81">
        <f t="shared" si="110"/>
        <v>0</v>
      </c>
      <c r="AS221" s="81">
        <f t="shared" si="110"/>
        <v>0</v>
      </c>
      <c r="AT221" s="81">
        <f t="shared" si="110"/>
        <v>0</v>
      </c>
      <c r="AU221" s="81">
        <f t="shared" si="110"/>
        <v>0</v>
      </c>
      <c r="AV221" s="81">
        <f t="shared" si="110"/>
        <v>0</v>
      </c>
      <c r="AW221" s="81">
        <f t="shared" si="110"/>
        <v>0</v>
      </c>
      <c r="AX221" s="81">
        <f t="shared" si="110"/>
        <v>0</v>
      </c>
      <c r="AY221" s="81">
        <f t="shared" si="110"/>
        <v>0</v>
      </c>
      <c r="AZ221" s="81">
        <f t="shared" si="110"/>
        <v>0</v>
      </c>
      <c r="BA221" s="81">
        <f t="shared" si="110"/>
        <v>0</v>
      </c>
      <c r="BB221" s="81">
        <f t="shared" si="110"/>
        <v>0</v>
      </c>
      <c r="BC221" s="81">
        <f t="shared" si="110"/>
        <v>0</v>
      </c>
      <c r="BD221" s="81">
        <f t="shared" si="110"/>
        <v>0</v>
      </c>
      <c r="BE221" s="81">
        <f t="shared" si="110"/>
        <v>0</v>
      </c>
      <c r="BF221" s="81">
        <f t="shared" si="110"/>
        <v>0</v>
      </c>
      <c r="BG221" s="81">
        <f t="shared" si="110"/>
        <v>0</v>
      </c>
      <c r="BH221" s="81">
        <f t="shared" si="110"/>
        <v>0</v>
      </c>
      <c r="BI221" s="81">
        <f t="shared" si="110"/>
        <v>0</v>
      </c>
      <c r="BJ221" s="81">
        <f t="shared" si="110"/>
        <v>0</v>
      </c>
      <c r="BK221" s="81">
        <f t="shared" si="110"/>
        <v>0</v>
      </c>
      <c r="BL221" s="81">
        <f t="shared" si="110"/>
        <v>0</v>
      </c>
      <c r="BM221" s="81">
        <f t="shared" si="110"/>
        <v>0</v>
      </c>
    </row>
    <row r="222" spans="1:65" x14ac:dyDescent="0.2">
      <c r="A222" s="324" t="s">
        <v>167</v>
      </c>
      <c r="B222" s="312" t="s">
        <v>165</v>
      </c>
      <c r="C222" s="313"/>
      <c r="D222" s="184">
        <f>D93+D108+D188+D202+D218</f>
        <v>1298435.32</v>
      </c>
      <c r="E222" s="229"/>
      <c r="F222" s="184">
        <f t="shared" ref="F222:AK222" si="111">F93+F108+F188+F202+F218</f>
        <v>238638</v>
      </c>
      <c r="G222" s="184">
        <f t="shared" si="111"/>
        <v>119343</v>
      </c>
      <c r="H222" s="184">
        <f t="shared" si="111"/>
        <v>150176</v>
      </c>
      <c r="I222" s="184">
        <f t="shared" si="111"/>
        <v>85920</v>
      </c>
      <c r="J222" s="184">
        <f t="shared" si="111"/>
        <v>96474</v>
      </c>
      <c r="K222" s="184">
        <f t="shared" si="111"/>
        <v>85920</v>
      </c>
      <c r="L222" s="184">
        <f t="shared" si="111"/>
        <v>85920</v>
      </c>
      <c r="M222" s="184">
        <f t="shared" si="111"/>
        <v>85920</v>
      </c>
      <c r="N222" s="184">
        <f t="shared" si="111"/>
        <v>85920</v>
      </c>
      <c r="O222" s="184">
        <f t="shared" si="111"/>
        <v>85920</v>
      </c>
      <c r="P222" s="184">
        <f t="shared" si="111"/>
        <v>85920</v>
      </c>
      <c r="Q222" s="184">
        <f t="shared" si="111"/>
        <v>85920</v>
      </c>
      <c r="R222" s="184">
        <f t="shared" si="111"/>
        <v>0</v>
      </c>
      <c r="S222" s="184">
        <f t="shared" si="111"/>
        <v>1617.6150000000002</v>
      </c>
      <c r="T222" s="184">
        <f t="shared" si="111"/>
        <v>0</v>
      </c>
      <c r="U222" s="184">
        <f t="shared" si="111"/>
        <v>1558.39</v>
      </c>
      <c r="V222" s="184">
        <f t="shared" si="111"/>
        <v>0</v>
      </c>
      <c r="W222" s="184">
        <f t="shared" si="111"/>
        <v>0</v>
      </c>
      <c r="X222" s="184">
        <f t="shared" si="111"/>
        <v>0</v>
      </c>
      <c r="Y222" s="184">
        <f t="shared" si="111"/>
        <v>0</v>
      </c>
      <c r="Z222" s="184">
        <f t="shared" si="111"/>
        <v>0</v>
      </c>
      <c r="AA222" s="184">
        <f t="shared" si="111"/>
        <v>0</v>
      </c>
      <c r="AB222" s="184">
        <f t="shared" si="111"/>
        <v>0</v>
      </c>
      <c r="AC222" s="184">
        <f t="shared" si="111"/>
        <v>0</v>
      </c>
      <c r="AD222" s="184">
        <f t="shared" si="111"/>
        <v>0</v>
      </c>
      <c r="AE222" s="184">
        <f t="shared" si="111"/>
        <v>3268.3150000000001</v>
      </c>
      <c r="AF222" s="184">
        <f t="shared" si="111"/>
        <v>0</v>
      </c>
      <c r="AG222" s="184">
        <f t="shared" si="111"/>
        <v>0</v>
      </c>
      <c r="AH222" s="184">
        <f t="shared" si="111"/>
        <v>0</v>
      </c>
      <c r="AI222" s="184">
        <f t="shared" si="111"/>
        <v>0</v>
      </c>
      <c r="AJ222" s="184">
        <f t="shared" si="111"/>
        <v>0</v>
      </c>
      <c r="AK222" s="184">
        <f t="shared" si="111"/>
        <v>0</v>
      </c>
      <c r="AL222" s="184">
        <f t="shared" ref="AL222:BM222" si="112">AL93+AL108+AL188+AL202+AL218</f>
        <v>0</v>
      </c>
      <c r="AM222" s="184">
        <f t="shared" si="112"/>
        <v>0</v>
      </c>
      <c r="AN222" s="184">
        <f t="shared" si="112"/>
        <v>0</v>
      </c>
      <c r="AO222" s="184">
        <f t="shared" si="112"/>
        <v>0</v>
      </c>
      <c r="AP222" s="184">
        <f t="shared" si="112"/>
        <v>0</v>
      </c>
      <c r="AQ222" s="184">
        <f t="shared" si="112"/>
        <v>0</v>
      </c>
      <c r="AR222" s="184">
        <f t="shared" si="112"/>
        <v>0</v>
      </c>
      <c r="AS222" s="184">
        <f t="shared" si="112"/>
        <v>0</v>
      </c>
      <c r="AT222" s="184">
        <f t="shared" si="112"/>
        <v>0</v>
      </c>
      <c r="AU222" s="184">
        <f t="shared" si="112"/>
        <v>0</v>
      </c>
      <c r="AV222" s="184">
        <f t="shared" si="112"/>
        <v>0</v>
      </c>
      <c r="AW222" s="184">
        <f t="shared" si="112"/>
        <v>0</v>
      </c>
      <c r="AX222" s="184">
        <f t="shared" si="112"/>
        <v>0</v>
      </c>
      <c r="AY222" s="184">
        <f t="shared" si="112"/>
        <v>0</v>
      </c>
      <c r="AZ222" s="184">
        <f t="shared" si="112"/>
        <v>0</v>
      </c>
      <c r="BA222" s="184">
        <f t="shared" si="112"/>
        <v>0</v>
      </c>
      <c r="BB222" s="184">
        <f t="shared" si="112"/>
        <v>0</v>
      </c>
      <c r="BC222" s="184">
        <f t="shared" si="112"/>
        <v>0</v>
      </c>
      <c r="BD222" s="184">
        <f t="shared" si="112"/>
        <v>0</v>
      </c>
      <c r="BE222" s="184">
        <f t="shared" si="112"/>
        <v>0</v>
      </c>
      <c r="BF222" s="184">
        <f t="shared" si="112"/>
        <v>0</v>
      </c>
      <c r="BG222" s="184">
        <f t="shared" si="112"/>
        <v>0</v>
      </c>
      <c r="BH222" s="184">
        <f t="shared" si="112"/>
        <v>0</v>
      </c>
      <c r="BI222" s="184">
        <f t="shared" si="112"/>
        <v>0</v>
      </c>
      <c r="BJ222" s="184">
        <f t="shared" si="112"/>
        <v>0</v>
      </c>
      <c r="BK222" s="184">
        <f t="shared" si="112"/>
        <v>0</v>
      </c>
      <c r="BL222" s="184">
        <f t="shared" si="112"/>
        <v>0</v>
      </c>
      <c r="BM222" s="184">
        <f t="shared" si="112"/>
        <v>0</v>
      </c>
    </row>
    <row r="223" spans="1:65" x14ac:dyDescent="0.2">
      <c r="A223" s="325"/>
      <c r="B223" s="319" t="s">
        <v>194</v>
      </c>
      <c r="C223" s="306"/>
      <c r="D223" s="184">
        <f>D94+D109+D189+D203+D219</f>
        <v>2337183.5759999994</v>
      </c>
      <c r="E223" s="229"/>
      <c r="F223" s="184">
        <f t="shared" ref="F223:AK223" si="113">F94+F109+F189+F203+F219</f>
        <v>429548.39999999997</v>
      </c>
      <c r="G223" s="184">
        <f t="shared" si="113"/>
        <v>214817.4</v>
      </c>
      <c r="H223" s="184">
        <f t="shared" si="113"/>
        <v>270316.79999999999</v>
      </c>
      <c r="I223" s="184">
        <f t="shared" si="113"/>
        <v>154656</v>
      </c>
      <c r="J223" s="184">
        <f t="shared" si="113"/>
        <v>173653.2</v>
      </c>
      <c r="K223" s="184">
        <f t="shared" si="113"/>
        <v>154656</v>
      </c>
      <c r="L223" s="184">
        <f t="shared" si="113"/>
        <v>154656</v>
      </c>
      <c r="M223" s="184">
        <f t="shared" si="113"/>
        <v>154656</v>
      </c>
      <c r="N223" s="184">
        <f t="shared" si="113"/>
        <v>154656</v>
      </c>
      <c r="O223" s="184">
        <f t="shared" si="113"/>
        <v>154656</v>
      </c>
      <c r="P223" s="184">
        <f t="shared" si="113"/>
        <v>154656</v>
      </c>
      <c r="Q223" s="184">
        <f t="shared" si="113"/>
        <v>154656</v>
      </c>
      <c r="R223" s="184">
        <f t="shared" si="113"/>
        <v>0</v>
      </c>
      <c r="S223" s="184">
        <f t="shared" si="113"/>
        <v>2911.7070000000003</v>
      </c>
      <c r="T223" s="184">
        <f t="shared" si="113"/>
        <v>0</v>
      </c>
      <c r="U223" s="184">
        <f t="shared" si="113"/>
        <v>2805.1020000000003</v>
      </c>
      <c r="V223" s="184">
        <f t="shared" si="113"/>
        <v>0</v>
      </c>
      <c r="W223" s="184">
        <f t="shared" si="113"/>
        <v>0</v>
      </c>
      <c r="X223" s="184">
        <f t="shared" si="113"/>
        <v>0</v>
      </c>
      <c r="Y223" s="184">
        <f t="shared" si="113"/>
        <v>0</v>
      </c>
      <c r="Z223" s="184">
        <f t="shared" si="113"/>
        <v>0</v>
      </c>
      <c r="AA223" s="184">
        <f t="shared" si="113"/>
        <v>0</v>
      </c>
      <c r="AB223" s="184">
        <f t="shared" si="113"/>
        <v>0</v>
      </c>
      <c r="AC223" s="184">
        <f t="shared" si="113"/>
        <v>0</v>
      </c>
      <c r="AD223" s="184">
        <f t="shared" si="113"/>
        <v>0</v>
      </c>
      <c r="AE223" s="184">
        <f t="shared" si="113"/>
        <v>5882.9670000000006</v>
      </c>
      <c r="AF223" s="184">
        <f t="shared" si="113"/>
        <v>0</v>
      </c>
      <c r="AG223" s="184">
        <f t="shared" si="113"/>
        <v>0</v>
      </c>
      <c r="AH223" s="184">
        <f t="shared" si="113"/>
        <v>0</v>
      </c>
      <c r="AI223" s="184">
        <f t="shared" si="113"/>
        <v>0</v>
      </c>
      <c r="AJ223" s="184">
        <f t="shared" si="113"/>
        <v>0</v>
      </c>
      <c r="AK223" s="184">
        <f t="shared" si="113"/>
        <v>0</v>
      </c>
      <c r="AL223" s="184">
        <f t="shared" ref="AL223:BM223" si="114">AL94+AL109+AL189+AL203+AL219</f>
        <v>0</v>
      </c>
      <c r="AM223" s="184">
        <f t="shared" si="114"/>
        <v>0</v>
      </c>
      <c r="AN223" s="184">
        <f t="shared" si="114"/>
        <v>0</v>
      </c>
      <c r="AO223" s="184">
        <f t="shared" si="114"/>
        <v>0</v>
      </c>
      <c r="AP223" s="184">
        <f t="shared" si="114"/>
        <v>0</v>
      </c>
      <c r="AQ223" s="184">
        <f t="shared" si="114"/>
        <v>0</v>
      </c>
      <c r="AR223" s="184">
        <f t="shared" si="114"/>
        <v>0</v>
      </c>
      <c r="AS223" s="184">
        <f t="shared" si="114"/>
        <v>0</v>
      </c>
      <c r="AT223" s="184">
        <f t="shared" si="114"/>
        <v>0</v>
      </c>
      <c r="AU223" s="184">
        <f t="shared" si="114"/>
        <v>0</v>
      </c>
      <c r="AV223" s="184">
        <f t="shared" si="114"/>
        <v>0</v>
      </c>
      <c r="AW223" s="184">
        <f t="shared" si="114"/>
        <v>0</v>
      </c>
      <c r="AX223" s="184">
        <f t="shared" si="114"/>
        <v>0</v>
      </c>
      <c r="AY223" s="184">
        <f t="shared" si="114"/>
        <v>0</v>
      </c>
      <c r="AZ223" s="184">
        <f t="shared" si="114"/>
        <v>0</v>
      </c>
      <c r="BA223" s="184">
        <f t="shared" si="114"/>
        <v>0</v>
      </c>
      <c r="BB223" s="184">
        <f t="shared" si="114"/>
        <v>0</v>
      </c>
      <c r="BC223" s="184">
        <f t="shared" si="114"/>
        <v>0</v>
      </c>
      <c r="BD223" s="184">
        <f t="shared" si="114"/>
        <v>0</v>
      </c>
      <c r="BE223" s="184">
        <f t="shared" si="114"/>
        <v>0</v>
      </c>
      <c r="BF223" s="184">
        <f t="shared" si="114"/>
        <v>0</v>
      </c>
      <c r="BG223" s="184">
        <f t="shared" si="114"/>
        <v>0</v>
      </c>
      <c r="BH223" s="184">
        <f t="shared" si="114"/>
        <v>0</v>
      </c>
      <c r="BI223" s="184">
        <f t="shared" si="114"/>
        <v>0</v>
      </c>
      <c r="BJ223" s="184">
        <f t="shared" si="114"/>
        <v>0</v>
      </c>
      <c r="BK223" s="184">
        <f t="shared" si="114"/>
        <v>0</v>
      </c>
      <c r="BL223" s="184">
        <f t="shared" si="114"/>
        <v>0</v>
      </c>
      <c r="BM223" s="184">
        <f t="shared" si="114"/>
        <v>0</v>
      </c>
    </row>
    <row r="224" spans="1:65" hidden="1" x14ac:dyDescent="0.2">
      <c r="A224" s="325"/>
      <c r="B224" s="305" t="s">
        <v>159</v>
      </c>
      <c r="C224" s="306"/>
      <c r="D224" s="184">
        <f>D95+D110+D190+D204+D220</f>
        <v>0</v>
      </c>
      <c r="E224" s="229"/>
      <c r="F224" s="184">
        <f t="shared" ref="F224:AK224" si="115">F95+F110+F190+F204+F220</f>
        <v>0</v>
      </c>
      <c r="G224" s="184">
        <f t="shared" si="115"/>
        <v>0</v>
      </c>
      <c r="H224" s="184">
        <f t="shared" si="115"/>
        <v>0</v>
      </c>
      <c r="I224" s="184">
        <f t="shared" si="115"/>
        <v>0</v>
      </c>
      <c r="J224" s="184">
        <f t="shared" si="115"/>
        <v>0</v>
      </c>
      <c r="K224" s="184">
        <f t="shared" si="115"/>
        <v>0</v>
      </c>
      <c r="L224" s="184">
        <f t="shared" si="115"/>
        <v>0</v>
      </c>
      <c r="M224" s="184">
        <f t="shared" si="115"/>
        <v>0</v>
      </c>
      <c r="N224" s="184">
        <f t="shared" si="115"/>
        <v>0</v>
      </c>
      <c r="O224" s="184">
        <f t="shared" si="115"/>
        <v>0</v>
      </c>
      <c r="P224" s="184">
        <f t="shared" si="115"/>
        <v>0</v>
      </c>
      <c r="Q224" s="184">
        <f t="shared" si="115"/>
        <v>0</v>
      </c>
      <c r="R224" s="184">
        <f t="shared" si="115"/>
        <v>0</v>
      </c>
      <c r="S224" s="184">
        <f t="shared" si="115"/>
        <v>0</v>
      </c>
      <c r="T224" s="184">
        <f t="shared" si="115"/>
        <v>0</v>
      </c>
      <c r="U224" s="184">
        <f t="shared" si="115"/>
        <v>0</v>
      </c>
      <c r="V224" s="184">
        <f t="shared" si="115"/>
        <v>0</v>
      </c>
      <c r="W224" s="184">
        <f t="shared" si="115"/>
        <v>0</v>
      </c>
      <c r="X224" s="184">
        <f t="shared" si="115"/>
        <v>0</v>
      </c>
      <c r="Y224" s="184">
        <f t="shared" si="115"/>
        <v>0</v>
      </c>
      <c r="Z224" s="184">
        <f t="shared" si="115"/>
        <v>0</v>
      </c>
      <c r="AA224" s="184">
        <f t="shared" si="115"/>
        <v>0</v>
      </c>
      <c r="AB224" s="184">
        <f t="shared" si="115"/>
        <v>0</v>
      </c>
      <c r="AC224" s="184">
        <f t="shared" si="115"/>
        <v>0</v>
      </c>
      <c r="AD224" s="184">
        <f t="shared" si="115"/>
        <v>0</v>
      </c>
      <c r="AE224" s="184">
        <f t="shared" si="115"/>
        <v>0</v>
      </c>
      <c r="AF224" s="184">
        <f t="shared" si="115"/>
        <v>0</v>
      </c>
      <c r="AG224" s="184">
        <f t="shared" si="115"/>
        <v>0</v>
      </c>
      <c r="AH224" s="184">
        <f t="shared" si="115"/>
        <v>0</v>
      </c>
      <c r="AI224" s="184">
        <f t="shared" si="115"/>
        <v>0</v>
      </c>
      <c r="AJ224" s="184">
        <f t="shared" si="115"/>
        <v>0</v>
      </c>
      <c r="AK224" s="184">
        <f t="shared" si="115"/>
        <v>0</v>
      </c>
      <c r="AL224" s="184">
        <f t="shared" ref="AL224:BM224" si="116">AL95+AL110+AL190+AL204+AL220</f>
        <v>0</v>
      </c>
      <c r="AM224" s="184">
        <f t="shared" si="116"/>
        <v>0</v>
      </c>
      <c r="AN224" s="184">
        <f t="shared" si="116"/>
        <v>0</v>
      </c>
      <c r="AO224" s="184">
        <f t="shared" si="116"/>
        <v>0</v>
      </c>
      <c r="AP224" s="184">
        <f t="shared" si="116"/>
        <v>0</v>
      </c>
      <c r="AQ224" s="184">
        <f t="shared" si="116"/>
        <v>0</v>
      </c>
      <c r="AR224" s="184">
        <f t="shared" si="116"/>
        <v>0</v>
      </c>
      <c r="AS224" s="184">
        <f t="shared" si="116"/>
        <v>0</v>
      </c>
      <c r="AT224" s="184">
        <f t="shared" si="116"/>
        <v>0</v>
      </c>
      <c r="AU224" s="184">
        <f t="shared" si="116"/>
        <v>0</v>
      </c>
      <c r="AV224" s="184">
        <f t="shared" si="116"/>
        <v>0</v>
      </c>
      <c r="AW224" s="184">
        <f t="shared" si="116"/>
        <v>0</v>
      </c>
      <c r="AX224" s="184">
        <f t="shared" si="116"/>
        <v>0</v>
      </c>
      <c r="AY224" s="184">
        <f t="shared" si="116"/>
        <v>0</v>
      </c>
      <c r="AZ224" s="184">
        <f t="shared" si="116"/>
        <v>0</v>
      </c>
      <c r="BA224" s="184">
        <f t="shared" si="116"/>
        <v>0</v>
      </c>
      <c r="BB224" s="184">
        <f t="shared" si="116"/>
        <v>0</v>
      </c>
      <c r="BC224" s="184">
        <f t="shared" si="116"/>
        <v>0</v>
      </c>
      <c r="BD224" s="184">
        <f t="shared" si="116"/>
        <v>0</v>
      </c>
      <c r="BE224" s="184">
        <f t="shared" si="116"/>
        <v>0</v>
      </c>
      <c r="BF224" s="184">
        <f t="shared" si="116"/>
        <v>0</v>
      </c>
      <c r="BG224" s="184">
        <f t="shared" si="116"/>
        <v>0</v>
      </c>
      <c r="BH224" s="184">
        <f t="shared" si="116"/>
        <v>0</v>
      </c>
      <c r="BI224" s="184">
        <f t="shared" si="116"/>
        <v>0</v>
      </c>
      <c r="BJ224" s="184">
        <f t="shared" si="116"/>
        <v>0</v>
      </c>
      <c r="BK224" s="184">
        <f t="shared" si="116"/>
        <v>0</v>
      </c>
      <c r="BL224" s="184">
        <f t="shared" si="116"/>
        <v>0</v>
      </c>
      <c r="BM224" s="184">
        <f t="shared" si="116"/>
        <v>0</v>
      </c>
    </row>
    <row r="225" spans="1:65" ht="13.5" thickBot="1" x14ac:dyDescent="0.25">
      <c r="A225" s="326"/>
      <c r="B225" s="314" t="s">
        <v>160</v>
      </c>
      <c r="C225" s="315"/>
      <c r="D225" s="184">
        <f>D96+D111+D191+D205+D221</f>
        <v>3129941.696</v>
      </c>
      <c r="E225" s="229"/>
      <c r="F225" s="184">
        <f t="shared" ref="F225:AK225" si="117">F96+F111+F191+F205+F221</f>
        <v>379209.6</v>
      </c>
      <c r="G225" s="184">
        <f t="shared" si="117"/>
        <v>254822.39999999997</v>
      </c>
      <c r="H225" s="184">
        <f t="shared" si="117"/>
        <v>312681.59999999998</v>
      </c>
      <c r="I225" s="184">
        <f t="shared" si="117"/>
        <v>240575.99999999997</v>
      </c>
      <c r="J225" s="184">
        <f t="shared" si="117"/>
        <v>240575.99999999997</v>
      </c>
      <c r="K225" s="184">
        <f t="shared" si="117"/>
        <v>240575.99999999997</v>
      </c>
      <c r="L225" s="184">
        <f t="shared" si="117"/>
        <v>240575.99999999997</v>
      </c>
      <c r="M225" s="184">
        <f t="shared" si="117"/>
        <v>240575.99999999997</v>
      </c>
      <c r="N225" s="184">
        <f t="shared" si="117"/>
        <v>240575.99999999997</v>
      </c>
      <c r="O225" s="184">
        <f t="shared" si="117"/>
        <v>240575.99999999997</v>
      </c>
      <c r="P225" s="184">
        <f t="shared" si="117"/>
        <v>240575.99999999997</v>
      </c>
      <c r="Q225" s="184">
        <f t="shared" si="117"/>
        <v>240575.99999999997</v>
      </c>
      <c r="R225" s="184">
        <f t="shared" si="117"/>
        <v>0</v>
      </c>
      <c r="S225" s="184">
        <f t="shared" si="117"/>
        <v>4529.3220000000001</v>
      </c>
      <c r="T225" s="184">
        <f t="shared" si="117"/>
        <v>0</v>
      </c>
      <c r="U225" s="184">
        <f t="shared" si="117"/>
        <v>4363.4920000000002</v>
      </c>
      <c r="V225" s="184">
        <f t="shared" si="117"/>
        <v>0</v>
      </c>
      <c r="W225" s="184">
        <f t="shared" si="117"/>
        <v>0</v>
      </c>
      <c r="X225" s="184">
        <f t="shared" si="117"/>
        <v>0</v>
      </c>
      <c r="Y225" s="184">
        <f t="shared" si="117"/>
        <v>0</v>
      </c>
      <c r="Z225" s="184">
        <f t="shared" si="117"/>
        <v>0</v>
      </c>
      <c r="AA225" s="184">
        <f t="shared" si="117"/>
        <v>0</v>
      </c>
      <c r="AB225" s="184">
        <f t="shared" si="117"/>
        <v>0</v>
      </c>
      <c r="AC225" s="184">
        <f t="shared" si="117"/>
        <v>0</v>
      </c>
      <c r="AD225" s="184">
        <f t="shared" si="117"/>
        <v>0</v>
      </c>
      <c r="AE225" s="184">
        <f t="shared" si="117"/>
        <v>9151.2820000000011</v>
      </c>
      <c r="AF225" s="184">
        <f t="shared" si="117"/>
        <v>0</v>
      </c>
      <c r="AG225" s="184">
        <f t="shared" si="117"/>
        <v>0</v>
      </c>
      <c r="AH225" s="184">
        <f t="shared" si="117"/>
        <v>0</v>
      </c>
      <c r="AI225" s="184">
        <f t="shared" si="117"/>
        <v>0</v>
      </c>
      <c r="AJ225" s="184">
        <f t="shared" si="117"/>
        <v>0</v>
      </c>
      <c r="AK225" s="184">
        <f t="shared" si="117"/>
        <v>0</v>
      </c>
      <c r="AL225" s="184">
        <f t="shared" ref="AL225:BM225" si="118">AL96+AL111+AL191+AL205+AL221</f>
        <v>0</v>
      </c>
      <c r="AM225" s="184">
        <f t="shared" si="118"/>
        <v>0</v>
      </c>
      <c r="AN225" s="184">
        <f t="shared" si="118"/>
        <v>0</v>
      </c>
      <c r="AO225" s="184">
        <f t="shared" si="118"/>
        <v>0</v>
      </c>
      <c r="AP225" s="184">
        <f t="shared" si="118"/>
        <v>0</v>
      </c>
      <c r="AQ225" s="184">
        <f t="shared" si="118"/>
        <v>0</v>
      </c>
      <c r="AR225" s="184">
        <f t="shared" si="118"/>
        <v>0</v>
      </c>
      <c r="AS225" s="184">
        <f t="shared" si="118"/>
        <v>0</v>
      </c>
      <c r="AT225" s="184">
        <f t="shared" si="118"/>
        <v>0</v>
      </c>
      <c r="AU225" s="184">
        <f t="shared" si="118"/>
        <v>0</v>
      </c>
      <c r="AV225" s="184">
        <f t="shared" si="118"/>
        <v>0</v>
      </c>
      <c r="AW225" s="184">
        <f t="shared" si="118"/>
        <v>0</v>
      </c>
      <c r="AX225" s="184">
        <f t="shared" si="118"/>
        <v>0</v>
      </c>
      <c r="AY225" s="184">
        <f t="shared" si="118"/>
        <v>0</v>
      </c>
      <c r="AZ225" s="184">
        <f t="shared" si="118"/>
        <v>0</v>
      </c>
      <c r="BA225" s="184">
        <f t="shared" si="118"/>
        <v>0</v>
      </c>
      <c r="BB225" s="184">
        <f t="shared" si="118"/>
        <v>0</v>
      </c>
      <c r="BC225" s="184">
        <f t="shared" si="118"/>
        <v>0</v>
      </c>
      <c r="BD225" s="184">
        <f t="shared" si="118"/>
        <v>0</v>
      </c>
      <c r="BE225" s="184">
        <f t="shared" si="118"/>
        <v>0</v>
      </c>
      <c r="BF225" s="184">
        <f t="shared" si="118"/>
        <v>0</v>
      </c>
      <c r="BG225" s="184">
        <f t="shared" si="118"/>
        <v>0</v>
      </c>
      <c r="BH225" s="184">
        <f t="shared" si="118"/>
        <v>0</v>
      </c>
      <c r="BI225" s="184">
        <f t="shared" si="118"/>
        <v>0</v>
      </c>
      <c r="BJ225" s="184">
        <f t="shared" si="118"/>
        <v>0</v>
      </c>
      <c r="BK225" s="184">
        <f t="shared" si="118"/>
        <v>0</v>
      </c>
      <c r="BL225" s="184">
        <f t="shared" si="118"/>
        <v>0</v>
      </c>
      <c r="BM225" s="184">
        <f t="shared" si="118"/>
        <v>0</v>
      </c>
    </row>
    <row r="230" spans="1:65" x14ac:dyDescent="0.2">
      <c r="D230" s="246"/>
    </row>
  </sheetData>
  <mergeCells count="30">
    <mergeCell ref="A98:A111"/>
    <mergeCell ref="B223:C223"/>
    <mergeCell ref="B224:C224"/>
    <mergeCell ref="B225:C225"/>
    <mergeCell ref="A113:A126"/>
    <mergeCell ref="A128:A141"/>
    <mergeCell ref="A143:A156"/>
    <mergeCell ref="A158:A171"/>
    <mergeCell ref="A173:A186"/>
    <mergeCell ref="A188:A190"/>
    <mergeCell ref="A208:A221"/>
    <mergeCell ref="A192:A205"/>
    <mergeCell ref="A222:A225"/>
    <mergeCell ref="B222:C222"/>
    <mergeCell ref="F3:G3"/>
    <mergeCell ref="F4:G4"/>
    <mergeCell ref="C10:D10"/>
    <mergeCell ref="B95:C95"/>
    <mergeCell ref="A13:A26"/>
    <mergeCell ref="A43:A56"/>
    <mergeCell ref="A93:A96"/>
    <mergeCell ref="B93:C93"/>
    <mergeCell ref="B94:C94"/>
    <mergeCell ref="B96:C96"/>
    <mergeCell ref="A58:A71"/>
    <mergeCell ref="A78:A91"/>
    <mergeCell ref="A73:A76"/>
    <mergeCell ref="D3:E3"/>
    <mergeCell ref="D4:E4"/>
    <mergeCell ref="A28:A41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51181102362204722" footer="0.51181102362204722"/>
  <pageSetup scale="23" fitToWidth="3" fitToHeight="3" orientation="portrait" blackAndWhite="1" r:id="rId1"/>
  <headerFooter alignWithMargins="0">
    <oddHeader>&amp;A</oddHeader>
    <oddFooter>Strona &amp;P z &amp;N</oddFooter>
  </headerFooter>
  <colBreaks count="2" manualBreakCount="2">
    <brk id="23" max="436" man="1"/>
    <brk id="46" max="4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4"/>
  <sheetViews>
    <sheetView topLeftCell="A13" zoomScale="80" zoomScaleNormal="80" workbookViewId="0">
      <selection activeCell="M30" sqref="M30"/>
    </sheetView>
  </sheetViews>
  <sheetFormatPr defaultRowHeight="12.75" x14ac:dyDescent="0.2"/>
  <cols>
    <col min="1" max="1" width="7.7109375" style="24" customWidth="1"/>
    <col min="2" max="2" width="4.140625" style="24" bestFit="1" customWidth="1"/>
    <col min="3" max="3" width="28" customWidth="1"/>
    <col min="4" max="4" width="19.7109375" bestFit="1" customWidth="1"/>
    <col min="5" max="65" width="18.7109375" customWidth="1"/>
  </cols>
  <sheetData>
    <row r="1" spans="1:65" ht="20.25" x14ac:dyDescent="0.2">
      <c r="A1" s="25" t="s">
        <v>145</v>
      </c>
      <c r="B1"/>
    </row>
    <row r="2" spans="1:65" ht="9.75" customHeight="1" x14ac:dyDescent="0.2">
      <c r="A2" s="25"/>
      <c r="B2" s="25"/>
    </row>
    <row r="3" spans="1:65" x14ac:dyDescent="0.2">
      <c r="A3" s="330" t="s">
        <v>146</v>
      </c>
      <c r="B3" s="331"/>
      <c r="C3" s="332"/>
      <c r="D3" s="94" t="str">
        <f>Forecast!G4</f>
        <v>PLN</v>
      </c>
      <c r="F3" s="18" t="s">
        <v>127</v>
      </c>
      <c r="G3" s="23"/>
      <c r="H3" s="93" t="str">
        <f>Forecast!C2</f>
        <v>LEED Astoria Warsaw</v>
      </c>
      <c r="J3" t="s">
        <v>4</v>
      </c>
    </row>
    <row r="4" spans="1:65" x14ac:dyDescent="0.2">
      <c r="A4" s="333" t="s">
        <v>0</v>
      </c>
      <c r="B4" s="334"/>
      <c r="C4" s="335"/>
      <c r="D4" s="94" t="str">
        <f>Forecast!G3</f>
        <v>27-02-2016</v>
      </c>
      <c r="F4" s="18" t="s">
        <v>128</v>
      </c>
      <c r="G4" s="23"/>
      <c r="H4" s="93" t="str">
        <f>Forecast!C3</f>
        <v>240849-00</v>
      </c>
      <c r="J4" s="1"/>
      <c r="K4" s="6" t="s">
        <v>1</v>
      </c>
    </row>
    <row r="5" spans="1:65" s="7" customFormat="1" x14ac:dyDescent="0.2">
      <c r="A5" s="95"/>
      <c r="B5" s="95"/>
      <c r="C5" s="95"/>
      <c r="D5" s="12"/>
      <c r="F5" s="12"/>
      <c r="G5" s="12"/>
      <c r="H5" s="71"/>
      <c r="J5" s="2"/>
      <c r="K5" s="6" t="s">
        <v>2</v>
      </c>
    </row>
    <row r="6" spans="1:65" x14ac:dyDescent="0.2"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</row>
    <row r="7" spans="1:65" s="45" customFormat="1" x14ac:dyDescent="0.2">
      <c r="A7" s="27"/>
      <c r="B7" s="27"/>
      <c r="C7" s="14"/>
      <c r="D7" s="79" t="s">
        <v>144</v>
      </c>
      <c r="E7" s="79"/>
      <c r="F7" s="91">
        <f>Forecast!E8</f>
        <v>42262</v>
      </c>
      <c r="G7" s="91">
        <f>Forecast!F8</f>
        <v>42292</v>
      </c>
      <c r="H7" s="91">
        <f>Forecast!G8</f>
        <v>42323</v>
      </c>
      <c r="I7" s="91">
        <f>Forecast!H8</f>
        <v>42353</v>
      </c>
      <c r="J7" s="91">
        <f>Forecast!I8</f>
        <v>42384</v>
      </c>
      <c r="K7" s="91">
        <f>Forecast!J8</f>
        <v>42415</v>
      </c>
      <c r="L7" s="91">
        <f>Forecast!K8</f>
        <v>42444</v>
      </c>
      <c r="M7" s="91">
        <f>Forecast!L8</f>
        <v>42475</v>
      </c>
      <c r="N7" s="91">
        <f>Forecast!M8</f>
        <v>42505</v>
      </c>
      <c r="O7" s="91">
        <f>Forecast!N8</f>
        <v>42536</v>
      </c>
      <c r="P7" s="91">
        <f>Forecast!O8</f>
        <v>42566</v>
      </c>
      <c r="Q7" s="91">
        <f>Forecast!P8</f>
        <v>42597</v>
      </c>
      <c r="R7" s="91">
        <f>Forecast!Q8</f>
        <v>42628</v>
      </c>
      <c r="S7" s="91">
        <f>Forecast!R8</f>
        <v>42658</v>
      </c>
      <c r="T7" s="91">
        <f>Forecast!S8</f>
        <v>42689</v>
      </c>
      <c r="U7" s="91">
        <f>Forecast!T8</f>
        <v>42719</v>
      </c>
      <c r="V7" s="91">
        <f>Forecast!U8</f>
        <v>42750</v>
      </c>
      <c r="W7" s="91">
        <f>Forecast!V8</f>
        <v>42781</v>
      </c>
      <c r="X7" s="91">
        <f>Forecast!W8</f>
        <v>42809</v>
      </c>
      <c r="Y7" s="91">
        <f>Forecast!X8</f>
        <v>42840</v>
      </c>
      <c r="Z7" s="91">
        <f>Forecast!Y8</f>
        <v>42870</v>
      </c>
      <c r="AA7" s="91">
        <f>Forecast!Z8</f>
        <v>42901</v>
      </c>
      <c r="AB7" s="91">
        <f>Forecast!AA8</f>
        <v>42931</v>
      </c>
      <c r="AC7" s="91">
        <f>Forecast!AB8</f>
        <v>42962</v>
      </c>
      <c r="AD7" s="91">
        <f>Forecast!AC8</f>
        <v>42993</v>
      </c>
      <c r="AE7" s="91">
        <f>Forecast!AD8</f>
        <v>43023</v>
      </c>
      <c r="AF7" s="91">
        <f>Forecast!AE8</f>
        <v>43054</v>
      </c>
      <c r="AG7" s="91">
        <f>Forecast!AF8</f>
        <v>43084</v>
      </c>
      <c r="AH7" s="91">
        <f>Forecast!AG8</f>
        <v>43115</v>
      </c>
      <c r="AI7" s="91">
        <f>Forecast!AH8</f>
        <v>43146</v>
      </c>
      <c r="AJ7" s="91">
        <f>Forecast!AI8</f>
        <v>43174</v>
      </c>
      <c r="AK7" s="91">
        <f>Forecast!AJ8</f>
        <v>43205</v>
      </c>
      <c r="AL7" s="91">
        <f>Forecast!AK8</f>
        <v>43235</v>
      </c>
      <c r="AM7" s="91">
        <f>Forecast!AL8</f>
        <v>43266</v>
      </c>
      <c r="AN7" s="91">
        <f>Forecast!AM8</f>
        <v>43296</v>
      </c>
      <c r="AO7" s="91">
        <f>Forecast!AN8</f>
        <v>43327</v>
      </c>
      <c r="AP7" s="91">
        <f>Forecast!AO8</f>
        <v>43358</v>
      </c>
      <c r="AQ7" s="91">
        <f>Forecast!AP8</f>
        <v>43388</v>
      </c>
      <c r="AR7" s="91">
        <f>Forecast!AQ8</f>
        <v>43419</v>
      </c>
      <c r="AS7" s="91">
        <f>Forecast!AR8</f>
        <v>43449</v>
      </c>
      <c r="AT7" s="91">
        <f>Forecast!AS8</f>
        <v>43480</v>
      </c>
      <c r="AU7" s="91">
        <f>Forecast!AT8</f>
        <v>43511</v>
      </c>
      <c r="AV7" s="91">
        <f>Forecast!AU8</f>
        <v>43539</v>
      </c>
      <c r="AW7" s="91">
        <f>Forecast!AV8</f>
        <v>43570</v>
      </c>
      <c r="AX7" s="91">
        <f>Forecast!AW8</f>
        <v>43600</v>
      </c>
      <c r="AY7" s="91">
        <f>Forecast!AX8</f>
        <v>43631</v>
      </c>
      <c r="AZ7" s="91">
        <f>Forecast!AY8</f>
        <v>43661</v>
      </c>
      <c r="BA7" s="91">
        <f>Forecast!AZ8</f>
        <v>43692</v>
      </c>
      <c r="BB7" s="91">
        <f>Forecast!BA8</f>
        <v>43723</v>
      </c>
      <c r="BC7" s="91">
        <f>Forecast!BB8</f>
        <v>43753</v>
      </c>
      <c r="BD7" s="91">
        <f>Forecast!BC8</f>
        <v>43784</v>
      </c>
      <c r="BE7" s="91">
        <f>Forecast!BD8</f>
        <v>43814</v>
      </c>
      <c r="BF7" s="91">
        <f>Forecast!BE8</f>
        <v>43845</v>
      </c>
      <c r="BG7" s="91">
        <f>Forecast!BF8</f>
        <v>43876</v>
      </c>
      <c r="BH7" s="91">
        <f>Forecast!BG8</f>
        <v>43905</v>
      </c>
      <c r="BI7" s="91">
        <f>Forecast!BH8</f>
        <v>43936</v>
      </c>
      <c r="BJ7" s="91">
        <f>Forecast!BI8</f>
        <v>43966</v>
      </c>
      <c r="BK7" s="91">
        <f>Forecast!BJ8</f>
        <v>43997</v>
      </c>
      <c r="BL7" s="91">
        <f>Forecast!BK8</f>
        <v>44027</v>
      </c>
      <c r="BM7" s="91">
        <f>Forecast!BL8</f>
        <v>44058</v>
      </c>
    </row>
    <row r="8" spans="1:65" s="45" customFormat="1" ht="13.5" thickBot="1" x14ac:dyDescent="0.25">
      <c r="A8" s="29"/>
      <c r="B8" s="29" t="s">
        <v>107</v>
      </c>
      <c r="C8" s="29" t="s">
        <v>125</v>
      </c>
      <c r="D8" s="29" t="s">
        <v>5</v>
      </c>
      <c r="E8" s="29" t="s">
        <v>96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29" t="s">
        <v>23</v>
      </c>
      <c r="O8" s="29" t="s">
        <v>24</v>
      </c>
      <c r="P8" s="29" t="s">
        <v>25</v>
      </c>
      <c r="Q8" s="29" t="s">
        <v>26</v>
      </c>
      <c r="R8" s="29" t="s">
        <v>27</v>
      </c>
      <c r="S8" s="29" t="s">
        <v>28</v>
      </c>
      <c r="T8" s="29" t="s">
        <v>29</v>
      </c>
      <c r="U8" s="29" t="s">
        <v>30</v>
      </c>
      <c r="V8" s="29" t="s">
        <v>31</v>
      </c>
      <c r="W8" s="29" t="s">
        <v>32</v>
      </c>
      <c r="X8" s="29" t="s">
        <v>33</v>
      </c>
      <c r="Y8" s="29" t="s">
        <v>34</v>
      </c>
      <c r="Z8" s="29" t="s">
        <v>35</v>
      </c>
      <c r="AA8" s="29" t="s">
        <v>36</v>
      </c>
      <c r="AB8" s="29" t="s">
        <v>37</v>
      </c>
      <c r="AC8" s="29" t="s">
        <v>38</v>
      </c>
      <c r="AD8" s="29" t="s">
        <v>39</v>
      </c>
      <c r="AE8" s="29" t="s">
        <v>40</v>
      </c>
      <c r="AF8" s="29" t="s">
        <v>41</v>
      </c>
      <c r="AG8" s="29" t="s">
        <v>42</v>
      </c>
      <c r="AH8" s="29" t="s">
        <v>43</v>
      </c>
      <c r="AI8" s="29" t="s">
        <v>44</v>
      </c>
      <c r="AJ8" s="29" t="s">
        <v>45</v>
      </c>
      <c r="AK8" s="29" t="s">
        <v>46</v>
      </c>
      <c r="AL8" s="29" t="s">
        <v>47</v>
      </c>
      <c r="AM8" s="29" t="s">
        <v>48</v>
      </c>
      <c r="AN8" s="29" t="s">
        <v>49</v>
      </c>
      <c r="AO8" s="29" t="s">
        <v>50</v>
      </c>
      <c r="AP8" s="29" t="s">
        <v>51</v>
      </c>
      <c r="AQ8" s="29" t="s">
        <v>52</v>
      </c>
      <c r="AR8" s="29" t="s">
        <v>53</v>
      </c>
      <c r="AS8" s="29" t="s">
        <v>54</v>
      </c>
      <c r="AT8" s="29" t="s">
        <v>55</v>
      </c>
      <c r="AU8" s="29" t="s">
        <v>56</v>
      </c>
      <c r="AV8" s="29" t="s">
        <v>57</v>
      </c>
      <c r="AW8" s="29" t="s">
        <v>58</v>
      </c>
      <c r="AX8" s="29" t="s">
        <v>59</v>
      </c>
      <c r="AY8" s="29" t="s">
        <v>60</v>
      </c>
      <c r="AZ8" s="29" t="s">
        <v>61</v>
      </c>
      <c r="BA8" s="29" t="s">
        <v>62</v>
      </c>
      <c r="BB8" s="29" t="s">
        <v>63</v>
      </c>
      <c r="BC8" s="29" t="s">
        <v>64</v>
      </c>
      <c r="BD8" s="29" t="s">
        <v>65</v>
      </c>
      <c r="BE8" s="29" t="s">
        <v>66</v>
      </c>
      <c r="BF8" s="29" t="s">
        <v>67</v>
      </c>
      <c r="BG8" s="29" t="s">
        <v>68</v>
      </c>
      <c r="BH8" s="29" t="s">
        <v>69</v>
      </c>
      <c r="BI8" s="29" t="s">
        <v>70</v>
      </c>
      <c r="BJ8" s="29" t="s">
        <v>71</v>
      </c>
      <c r="BK8" s="29" t="s">
        <v>72</v>
      </c>
      <c r="BL8" s="29" t="s">
        <v>73</v>
      </c>
      <c r="BM8" s="29" t="s">
        <v>74</v>
      </c>
    </row>
    <row r="9" spans="1:65" s="45" customFormat="1" ht="12.75" customHeight="1" x14ac:dyDescent="0.2">
      <c r="A9" s="336" t="s">
        <v>121</v>
      </c>
      <c r="B9" s="30">
        <v>1</v>
      </c>
      <c r="C9" s="205" t="s">
        <v>168</v>
      </c>
      <c r="D9" s="102">
        <f>SUM(F9:BM9)</f>
        <v>0</v>
      </c>
      <c r="E9" s="210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2"/>
    </row>
    <row r="10" spans="1:65" s="45" customFormat="1" x14ac:dyDescent="0.2">
      <c r="A10" s="337"/>
      <c r="B10" s="27">
        <v>2</v>
      </c>
      <c r="C10" s="205" t="s">
        <v>169</v>
      </c>
      <c r="D10" s="103">
        <f t="shared" ref="D10:D18" si="0">SUM(F10:BM10)</f>
        <v>0</v>
      </c>
      <c r="E10" s="209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33"/>
    </row>
    <row r="11" spans="1:65" s="45" customFormat="1" x14ac:dyDescent="0.2">
      <c r="A11" s="337"/>
      <c r="B11" s="27">
        <v>3</v>
      </c>
      <c r="C11" s="205" t="s">
        <v>170</v>
      </c>
      <c r="D11" s="103">
        <f t="shared" si="0"/>
        <v>0</v>
      </c>
      <c r="E11" s="209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33"/>
    </row>
    <row r="12" spans="1:65" s="45" customFormat="1" x14ac:dyDescent="0.2">
      <c r="A12" s="337"/>
      <c r="B12" s="27">
        <v>4</v>
      </c>
      <c r="C12" s="205" t="s">
        <v>171</v>
      </c>
      <c r="D12" s="103">
        <f t="shared" si="0"/>
        <v>0</v>
      </c>
      <c r="E12" s="209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33"/>
    </row>
    <row r="13" spans="1:65" s="45" customFormat="1" x14ac:dyDescent="0.2">
      <c r="A13" s="337"/>
      <c r="B13" s="27">
        <v>5</v>
      </c>
      <c r="C13" s="205" t="s">
        <v>172</v>
      </c>
      <c r="D13" s="103">
        <f t="shared" si="0"/>
        <v>0</v>
      </c>
      <c r="E13" s="209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33"/>
    </row>
    <row r="14" spans="1:65" s="45" customFormat="1" x14ac:dyDescent="0.2">
      <c r="A14" s="337"/>
      <c r="B14" s="27">
        <v>6</v>
      </c>
      <c r="C14" s="205" t="s">
        <v>173</v>
      </c>
      <c r="D14" s="103">
        <f t="shared" si="0"/>
        <v>0</v>
      </c>
      <c r="E14" s="209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33"/>
    </row>
    <row r="15" spans="1:65" s="45" customFormat="1" x14ac:dyDescent="0.2">
      <c r="A15" s="337"/>
      <c r="B15" s="27">
        <v>7</v>
      </c>
      <c r="C15" s="205" t="s">
        <v>174</v>
      </c>
      <c r="D15" s="103">
        <f t="shared" si="0"/>
        <v>0</v>
      </c>
      <c r="E15" s="209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33"/>
    </row>
    <row r="16" spans="1:65" s="45" customFormat="1" x14ac:dyDescent="0.2">
      <c r="A16" s="337"/>
      <c r="B16" s="27">
        <v>8</v>
      </c>
      <c r="C16" s="205" t="s">
        <v>109</v>
      </c>
      <c r="D16" s="103">
        <f t="shared" si="0"/>
        <v>0</v>
      </c>
      <c r="E16" s="209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33"/>
    </row>
    <row r="17" spans="1:65" s="45" customFormat="1" x14ac:dyDescent="0.2">
      <c r="A17" s="337"/>
      <c r="B17" s="27">
        <v>9</v>
      </c>
      <c r="C17" s="205" t="s">
        <v>110</v>
      </c>
      <c r="D17" s="103">
        <f t="shared" si="0"/>
        <v>0</v>
      </c>
      <c r="E17" s="209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33"/>
    </row>
    <row r="18" spans="1:65" s="45" customFormat="1" x14ac:dyDescent="0.2">
      <c r="A18" s="337"/>
      <c r="B18" s="27">
        <v>10</v>
      </c>
      <c r="C18" s="205" t="s">
        <v>111</v>
      </c>
      <c r="D18" s="103">
        <f t="shared" si="0"/>
        <v>0</v>
      </c>
      <c r="E18" s="209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33"/>
    </row>
    <row r="19" spans="1:65" s="45" customFormat="1" ht="13.5" thickBot="1" x14ac:dyDescent="0.25">
      <c r="A19" s="338"/>
      <c r="B19" s="34">
        <v>11</v>
      </c>
      <c r="C19" s="105" t="s">
        <v>108</v>
      </c>
      <c r="D19" s="106">
        <f>SUM(D9:D18)</f>
        <v>0</v>
      </c>
      <c r="E19" s="107"/>
      <c r="F19" s="108">
        <f>SUM(F9:F18)</f>
        <v>0</v>
      </c>
      <c r="G19" s="108">
        <f t="shared" ref="G19:BL19" si="1">SUM(G9:G18)</f>
        <v>0</v>
      </c>
      <c r="H19" s="108">
        <f t="shared" si="1"/>
        <v>0</v>
      </c>
      <c r="I19" s="108">
        <f t="shared" si="1"/>
        <v>0</v>
      </c>
      <c r="J19" s="108">
        <f t="shared" si="1"/>
        <v>0</v>
      </c>
      <c r="K19" s="108">
        <f t="shared" si="1"/>
        <v>0</v>
      </c>
      <c r="L19" s="108">
        <f t="shared" si="1"/>
        <v>0</v>
      </c>
      <c r="M19" s="108">
        <f t="shared" si="1"/>
        <v>0</v>
      </c>
      <c r="N19" s="108">
        <f t="shared" si="1"/>
        <v>0</v>
      </c>
      <c r="O19" s="108">
        <f t="shared" si="1"/>
        <v>0</v>
      </c>
      <c r="P19" s="108">
        <f t="shared" si="1"/>
        <v>0</v>
      </c>
      <c r="Q19" s="108">
        <f t="shared" si="1"/>
        <v>0</v>
      </c>
      <c r="R19" s="108">
        <f t="shared" si="1"/>
        <v>0</v>
      </c>
      <c r="S19" s="108">
        <f t="shared" si="1"/>
        <v>0</v>
      </c>
      <c r="T19" s="108">
        <f t="shared" si="1"/>
        <v>0</v>
      </c>
      <c r="U19" s="108">
        <f t="shared" si="1"/>
        <v>0</v>
      </c>
      <c r="V19" s="108">
        <f t="shared" si="1"/>
        <v>0</v>
      </c>
      <c r="W19" s="108">
        <f t="shared" si="1"/>
        <v>0</v>
      </c>
      <c r="X19" s="108">
        <f t="shared" si="1"/>
        <v>0</v>
      </c>
      <c r="Y19" s="108">
        <f t="shared" si="1"/>
        <v>0</v>
      </c>
      <c r="Z19" s="108">
        <f t="shared" si="1"/>
        <v>0</v>
      </c>
      <c r="AA19" s="108">
        <f t="shared" si="1"/>
        <v>0</v>
      </c>
      <c r="AB19" s="108">
        <f t="shared" si="1"/>
        <v>0</v>
      </c>
      <c r="AC19" s="108">
        <f t="shared" si="1"/>
        <v>0</v>
      </c>
      <c r="AD19" s="108">
        <f t="shared" si="1"/>
        <v>0</v>
      </c>
      <c r="AE19" s="108">
        <f t="shared" si="1"/>
        <v>0</v>
      </c>
      <c r="AF19" s="108">
        <f t="shared" si="1"/>
        <v>0</v>
      </c>
      <c r="AG19" s="108">
        <f t="shared" si="1"/>
        <v>0</v>
      </c>
      <c r="AH19" s="108">
        <f t="shared" si="1"/>
        <v>0</v>
      </c>
      <c r="AI19" s="108">
        <f t="shared" si="1"/>
        <v>0</v>
      </c>
      <c r="AJ19" s="108">
        <f t="shared" si="1"/>
        <v>0</v>
      </c>
      <c r="AK19" s="108">
        <f t="shared" si="1"/>
        <v>0</v>
      </c>
      <c r="AL19" s="108">
        <f t="shared" si="1"/>
        <v>0</v>
      </c>
      <c r="AM19" s="108">
        <f t="shared" si="1"/>
        <v>0</v>
      </c>
      <c r="AN19" s="108">
        <f t="shared" si="1"/>
        <v>0</v>
      </c>
      <c r="AO19" s="108">
        <f t="shared" si="1"/>
        <v>0</v>
      </c>
      <c r="AP19" s="108">
        <f t="shared" si="1"/>
        <v>0</v>
      </c>
      <c r="AQ19" s="108">
        <f t="shared" si="1"/>
        <v>0</v>
      </c>
      <c r="AR19" s="108">
        <f t="shared" si="1"/>
        <v>0</v>
      </c>
      <c r="AS19" s="108">
        <f t="shared" si="1"/>
        <v>0</v>
      </c>
      <c r="AT19" s="108">
        <f t="shared" si="1"/>
        <v>0</v>
      </c>
      <c r="AU19" s="108">
        <f t="shared" si="1"/>
        <v>0</v>
      </c>
      <c r="AV19" s="108">
        <f t="shared" si="1"/>
        <v>0</v>
      </c>
      <c r="AW19" s="108">
        <f t="shared" si="1"/>
        <v>0</v>
      </c>
      <c r="AX19" s="108">
        <f t="shared" si="1"/>
        <v>0</v>
      </c>
      <c r="AY19" s="108">
        <f t="shared" si="1"/>
        <v>0</v>
      </c>
      <c r="AZ19" s="108">
        <f t="shared" si="1"/>
        <v>0</v>
      </c>
      <c r="BA19" s="108">
        <f t="shared" si="1"/>
        <v>0</v>
      </c>
      <c r="BB19" s="108">
        <f t="shared" si="1"/>
        <v>0</v>
      </c>
      <c r="BC19" s="108">
        <f t="shared" si="1"/>
        <v>0</v>
      </c>
      <c r="BD19" s="108">
        <f t="shared" si="1"/>
        <v>0</v>
      </c>
      <c r="BE19" s="108">
        <f t="shared" si="1"/>
        <v>0</v>
      </c>
      <c r="BF19" s="108">
        <f t="shared" si="1"/>
        <v>0</v>
      </c>
      <c r="BG19" s="108">
        <f t="shared" si="1"/>
        <v>0</v>
      </c>
      <c r="BH19" s="108">
        <f t="shared" si="1"/>
        <v>0</v>
      </c>
      <c r="BI19" s="108">
        <f t="shared" si="1"/>
        <v>0</v>
      </c>
      <c r="BJ19" s="108">
        <f t="shared" si="1"/>
        <v>0</v>
      </c>
      <c r="BK19" s="108">
        <f t="shared" si="1"/>
        <v>0</v>
      </c>
      <c r="BL19" s="108">
        <f t="shared" si="1"/>
        <v>0</v>
      </c>
      <c r="BM19" s="36">
        <f>SUM(BM9:BM18)</f>
        <v>0</v>
      </c>
    </row>
    <row r="20" spans="1:65" s="45" customFormat="1" ht="12.75" customHeight="1" x14ac:dyDescent="0.2">
      <c r="A20" s="336" t="s">
        <v>124</v>
      </c>
      <c r="B20" s="30">
        <v>12</v>
      </c>
      <c r="C20" s="109" t="s">
        <v>112</v>
      </c>
      <c r="D20" s="102">
        <f>SUM(F20:BM20)</f>
        <v>0</v>
      </c>
      <c r="E20" s="104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2"/>
    </row>
    <row r="21" spans="1:65" s="45" customFormat="1" x14ac:dyDescent="0.2">
      <c r="A21" s="337"/>
      <c r="B21" s="27">
        <v>13</v>
      </c>
      <c r="C21" s="101" t="s">
        <v>113</v>
      </c>
      <c r="D21" s="103">
        <f>SUM(F21:BM21)</f>
        <v>0</v>
      </c>
      <c r="E21" s="8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33"/>
    </row>
    <row r="22" spans="1:65" s="45" customFormat="1" x14ac:dyDescent="0.2">
      <c r="A22" s="337"/>
      <c r="B22" s="27">
        <v>14</v>
      </c>
      <c r="C22" s="101" t="s">
        <v>114</v>
      </c>
      <c r="D22" s="103">
        <f>SUM(F22:BM22)</f>
        <v>0</v>
      </c>
      <c r="E22" s="8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33"/>
    </row>
    <row r="23" spans="1:65" s="45" customFormat="1" x14ac:dyDescent="0.2">
      <c r="A23" s="337"/>
      <c r="B23" s="27">
        <v>15</v>
      </c>
      <c r="C23" s="101" t="s">
        <v>122</v>
      </c>
      <c r="D23" s="103">
        <f>SUM(F23:BM23)</f>
        <v>0</v>
      </c>
      <c r="E23" s="8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33"/>
    </row>
    <row r="24" spans="1:65" s="45" customFormat="1" x14ac:dyDescent="0.2">
      <c r="A24" s="337"/>
      <c r="B24" s="27">
        <v>16</v>
      </c>
      <c r="C24" s="101" t="s">
        <v>123</v>
      </c>
      <c r="D24" s="103">
        <f>SUM(F24:BM24)</f>
        <v>0</v>
      </c>
      <c r="E24" s="8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33"/>
    </row>
    <row r="25" spans="1:65" s="45" customFormat="1" ht="13.5" thickBot="1" x14ac:dyDescent="0.25">
      <c r="A25" s="338"/>
      <c r="B25" s="34">
        <v>17</v>
      </c>
      <c r="C25" s="105" t="s">
        <v>115</v>
      </c>
      <c r="D25" s="106">
        <f>SUM(D20:D24)</f>
        <v>0</v>
      </c>
      <c r="E25" s="107"/>
      <c r="F25" s="108">
        <f>SUM(F20:F24)</f>
        <v>0</v>
      </c>
      <c r="G25" s="108">
        <f t="shared" ref="G25:BM25" si="2">SUM(G20:G24)</f>
        <v>0</v>
      </c>
      <c r="H25" s="108">
        <f t="shared" si="2"/>
        <v>0</v>
      </c>
      <c r="I25" s="108">
        <f t="shared" si="2"/>
        <v>0</v>
      </c>
      <c r="J25" s="108">
        <f t="shared" si="2"/>
        <v>0</v>
      </c>
      <c r="K25" s="108">
        <f t="shared" si="2"/>
        <v>0</v>
      </c>
      <c r="L25" s="108">
        <f t="shared" si="2"/>
        <v>0</v>
      </c>
      <c r="M25" s="108">
        <f t="shared" si="2"/>
        <v>0</v>
      </c>
      <c r="N25" s="108">
        <f t="shared" si="2"/>
        <v>0</v>
      </c>
      <c r="O25" s="108">
        <f t="shared" si="2"/>
        <v>0</v>
      </c>
      <c r="P25" s="108">
        <f t="shared" si="2"/>
        <v>0</v>
      </c>
      <c r="Q25" s="108">
        <f t="shared" si="2"/>
        <v>0</v>
      </c>
      <c r="R25" s="108">
        <f t="shared" si="2"/>
        <v>0</v>
      </c>
      <c r="S25" s="108">
        <f t="shared" si="2"/>
        <v>0</v>
      </c>
      <c r="T25" s="108">
        <f t="shared" si="2"/>
        <v>0</v>
      </c>
      <c r="U25" s="108">
        <f t="shared" si="2"/>
        <v>0</v>
      </c>
      <c r="V25" s="108">
        <f t="shared" si="2"/>
        <v>0</v>
      </c>
      <c r="W25" s="108">
        <f t="shared" si="2"/>
        <v>0</v>
      </c>
      <c r="X25" s="108">
        <f t="shared" si="2"/>
        <v>0</v>
      </c>
      <c r="Y25" s="108">
        <f t="shared" si="2"/>
        <v>0</v>
      </c>
      <c r="Z25" s="108">
        <f t="shared" si="2"/>
        <v>0</v>
      </c>
      <c r="AA25" s="108">
        <f t="shared" si="2"/>
        <v>0</v>
      </c>
      <c r="AB25" s="108">
        <f t="shared" si="2"/>
        <v>0</v>
      </c>
      <c r="AC25" s="108">
        <f t="shared" si="2"/>
        <v>0</v>
      </c>
      <c r="AD25" s="108">
        <f t="shared" si="2"/>
        <v>0</v>
      </c>
      <c r="AE25" s="108">
        <f t="shared" si="2"/>
        <v>0</v>
      </c>
      <c r="AF25" s="108">
        <f t="shared" si="2"/>
        <v>0</v>
      </c>
      <c r="AG25" s="108">
        <f t="shared" si="2"/>
        <v>0</v>
      </c>
      <c r="AH25" s="108">
        <f t="shared" si="2"/>
        <v>0</v>
      </c>
      <c r="AI25" s="108">
        <f t="shared" si="2"/>
        <v>0</v>
      </c>
      <c r="AJ25" s="108">
        <f t="shared" si="2"/>
        <v>0</v>
      </c>
      <c r="AK25" s="108">
        <f t="shared" si="2"/>
        <v>0</v>
      </c>
      <c r="AL25" s="108">
        <f t="shared" si="2"/>
        <v>0</v>
      </c>
      <c r="AM25" s="108">
        <f t="shared" si="2"/>
        <v>0</v>
      </c>
      <c r="AN25" s="108">
        <f t="shared" si="2"/>
        <v>0</v>
      </c>
      <c r="AO25" s="108">
        <f t="shared" si="2"/>
        <v>0</v>
      </c>
      <c r="AP25" s="108">
        <f t="shared" si="2"/>
        <v>0</v>
      </c>
      <c r="AQ25" s="108">
        <f t="shared" si="2"/>
        <v>0</v>
      </c>
      <c r="AR25" s="108">
        <f t="shared" si="2"/>
        <v>0</v>
      </c>
      <c r="AS25" s="108">
        <f t="shared" si="2"/>
        <v>0</v>
      </c>
      <c r="AT25" s="108">
        <f t="shared" si="2"/>
        <v>0</v>
      </c>
      <c r="AU25" s="108">
        <f t="shared" si="2"/>
        <v>0</v>
      </c>
      <c r="AV25" s="108">
        <f t="shared" si="2"/>
        <v>0</v>
      </c>
      <c r="AW25" s="108">
        <f t="shared" si="2"/>
        <v>0</v>
      </c>
      <c r="AX25" s="108">
        <f t="shared" si="2"/>
        <v>0</v>
      </c>
      <c r="AY25" s="108">
        <f t="shared" si="2"/>
        <v>0</v>
      </c>
      <c r="AZ25" s="108">
        <f t="shared" si="2"/>
        <v>0</v>
      </c>
      <c r="BA25" s="108">
        <f t="shared" si="2"/>
        <v>0</v>
      </c>
      <c r="BB25" s="108">
        <f t="shared" si="2"/>
        <v>0</v>
      </c>
      <c r="BC25" s="108">
        <f t="shared" si="2"/>
        <v>0</v>
      </c>
      <c r="BD25" s="108">
        <f t="shared" si="2"/>
        <v>0</v>
      </c>
      <c r="BE25" s="108">
        <f t="shared" si="2"/>
        <v>0</v>
      </c>
      <c r="BF25" s="108">
        <f t="shared" si="2"/>
        <v>0</v>
      </c>
      <c r="BG25" s="108">
        <f t="shared" si="2"/>
        <v>0</v>
      </c>
      <c r="BH25" s="108">
        <f t="shared" si="2"/>
        <v>0</v>
      </c>
      <c r="BI25" s="108">
        <f t="shared" si="2"/>
        <v>0</v>
      </c>
      <c r="BJ25" s="108">
        <f t="shared" si="2"/>
        <v>0</v>
      </c>
      <c r="BK25" s="108">
        <f t="shared" si="2"/>
        <v>0</v>
      </c>
      <c r="BL25" s="108">
        <f t="shared" si="2"/>
        <v>0</v>
      </c>
      <c r="BM25" s="36">
        <f t="shared" si="2"/>
        <v>0</v>
      </c>
    </row>
    <row r="26" spans="1:65" s="45" customFormat="1" x14ac:dyDescent="0.2">
      <c r="A26" s="327" t="s">
        <v>117</v>
      </c>
      <c r="B26" s="30">
        <v>18</v>
      </c>
      <c r="C26" s="16" t="s">
        <v>75</v>
      </c>
      <c r="D26" s="102">
        <f>SUM(F26:BM26)</f>
        <v>0</v>
      </c>
      <c r="E26" s="10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2"/>
    </row>
    <row r="27" spans="1:65" s="45" customFormat="1" x14ac:dyDescent="0.2">
      <c r="A27" s="328"/>
      <c r="B27" s="27">
        <v>19</v>
      </c>
      <c r="C27" s="54" t="s">
        <v>77</v>
      </c>
      <c r="D27" s="103">
        <f t="shared" ref="D27:D37" si="3">SUM(F27:BM27)</f>
        <v>0</v>
      </c>
      <c r="E27" s="8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33"/>
    </row>
    <row r="28" spans="1:65" s="45" customFormat="1" x14ac:dyDescent="0.2">
      <c r="A28" s="328"/>
      <c r="B28" s="27">
        <v>20</v>
      </c>
      <c r="C28" s="54" t="s">
        <v>116</v>
      </c>
      <c r="D28" s="103">
        <f t="shared" si="3"/>
        <v>0</v>
      </c>
      <c r="E28" s="8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33"/>
    </row>
    <row r="29" spans="1:65" s="45" customFormat="1" x14ac:dyDescent="0.2">
      <c r="A29" s="328"/>
      <c r="B29" s="27">
        <v>21</v>
      </c>
      <c r="C29" s="54" t="s">
        <v>83</v>
      </c>
      <c r="D29" s="103">
        <f t="shared" si="3"/>
        <v>0</v>
      </c>
      <c r="E29" s="8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33"/>
    </row>
    <row r="30" spans="1:65" s="45" customFormat="1" x14ac:dyDescent="0.2">
      <c r="A30" s="328"/>
      <c r="B30" s="27">
        <v>22</v>
      </c>
      <c r="C30" s="54" t="s">
        <v>84</v>
      </c>
      <c r="D30" s="103">
        <f t="shared" si="3"/>
        <v>0</v>
      </c>
      <c r="E30" s="8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33"/>
    </row>
    <row r="31" spans="1:65" s="45" customFormat="1" x14ac:dyDescent="0.2">
      <c r="A31" s="328"/>
      <c r="B31" s="27">
        <v>23</v>
      </c>
      <c r="C31" s="54" t="s">
        <v>87</v>
      </c>
      <c r="D31" s="103">
        <f t="shared" si="3"/>
        <v>0</v>
      </c>
      <c r="E31" s="8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33"/>
    </row>
    <row r="32" spans="1:65" s="45" customFormat="1" x14ac:dyDescent="0.2">
      <c r="A32" s="328"/>
      <c r="B32" s="27">
        <v>24</v>
      </c>
      <c r="C32" s="54" t="s">
        <v>90</v>
      </c>
      <c r="D32" s="103">
        <f t="shared" si="3"/>
        <v>0</v>
      </c>
      <c r="E32" s="8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33"/>
    </row>
    <row r="33" spans="1:65" s="45" customFormat="1" x14ac:dyDescent="0.2">
      <c r="A33" s="328"/>
      <c r="B33" s="27">
        <v>25</v>
      </c>
      <c r="C33" s="54" t="s">
        <v>94</v>
      </c>
      <c r="D33" s="103">
        <f t="shared" si="3"/>
        <v>0</v>
      </c>
      <c r="E33" s="8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33"/>
    </row>
    <row r="34" spans="1:65" s="45" customFormat="1" x14ac:dyDescent="0.2">
      <c r="A34" s="328"/>
      <c r="B34" s="27">
        <v>26</v>
      </c>
      <c r="C34" s="54" t="s">
        <v>95</v>
      </c>
      <c r="D34" s="103">
        <f t="shared" si="3"/>
        <v>0</v>
      </c>
      <c r="E34" s="8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33"/>
    </row>
    <row r="35" spans="1:65" s="45" customFormat="1" x14ac:dyDescent="0.2">
      <c r="A35" s="328"/>
      <c r="B35" s="27">
        <v>27</v>
      </c>
      <c r="C35" s="54" t="s">
        <v>95</v>
      </c>
      <c r="D35" s="103">
        <f t="shared" si="3"/>
        <v>0</v>
      </c>
      <c r="E35" s="8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33"/>
    </row>
    <row r="36" spans="1:65" s="45" customFormat="1" x14ac:dyDescent="0.2">
      <c r="A36" s="328"/>
      <c r="B36" s="27">
        <v>28</v>
      </c>
      <c r="C36" s="54" t="s">
        <v>95</v>
      </c>
      <c r="D36" s="103">
        <f t="shared" si="3"/>
        <v>0</v>
      </c>
      <c r="E36" s="8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33"/>
    </row>
    <row r="37" spans="1:65" s="45" customFormat="1" x14ac:dyDescent="0.2">
      <c r="A37" s="328"/>
      <c r="B37" s="27">
        <v>29</v>
      </c>
      <c r="C37" s="54" t="s">
        <v>95</v>
      </c>
      <c r="D37" s="103">
        <f t="shared" si="3"/>
        <v>0</v>
      </c>
      <c r="E37" s="8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33"/>
    </row>
    <row r="38" spans="1:65" s="45" customFormat="1" ht="13.5" thickBot="1" x14ac:dyDescent="0.25">
      <c r="A38" s="329"/>
      <c r="B38" s="34">
        <v>30</v>
      </c>
      <c r="C38" s="105" t="s">
        <v>119</v>
      </c>
      <c r="D38" s="106">
        <f>SUM(D26:D37)</f>
        <v>0</v>
      </c>
      <c r="E38" s="107"/>
      <c r="F38" s="108">
        <f>SUM(F26:F37)</f>
        <v>0</v>
      </c>
      <c r="G38" s="108">
        <f t="shared" ref="G38:BM38" si="4">SUM(G26:G37)</f>
        <v>0</v>
      </c>
      <c r="H38" s="108">
        <f t="shared" si="4"/>
        <v>0</v>
      </c>
      <c r="I38" s="108">
        <f t="shared" si="4"/>
        <v>0</v>
      </c>
      <c r="J38" s="108">
        <f t="shared" si="4"/>
        <v>0</v>
      </c>
      <c r="K38" s="108">
        <f t="shared" si="4"/>
        <v>0</v>
      </c>
      <c r="L38" s="108">
        <f t="shared" si="4"/>
        <v>0</v>
      </c>
      <c r="M38" s="108">
        <f t="shared" si="4"/>
        <v>0</v>
      </c>
      <c r="N38" s="108">
        <f t="shared" si="4"/>
        <v>0</v>
      </c>
      <c r="O38" s="108">
        <f t="shared" si="4"/>
        <v>0</v>
      </c>
      <c r="P38" s="108">
        <f t="shared" si="4"/>
        <v>0</v>
      </c>
      <c r="Q38" s="108">
        <f t="shared" si="4"/>
        <v>0</v>
      </c>
      <c r="R38" s="108">
        <f t="shared" si="4"/>
        <v>0</v>
      </c>
      <c r="S38" s="108">
        <f t="shared" si="4"/>
        <v>0</v>
      </c>
      <c r="T38" s="108">
        <f t="shared" si="4"/>
        <v>0</v>
      </c>
      <c r="U38" s="108">
        <f t="shared" si="4"/>
        <v>0</v>
      </c>
      <c r="V38" s="108">
        <f t="shared" si="4"/>
        <v>0</v>
      </c>
      <c r="W38" s="108">
        <f t="shared" si="4"/>
        <v>0</v>
      </c>
      <c r="X38" s="108">
        <f t="shared" si="4"/>
        <v>0</v>
      </c>
      <c r="Y38" s="108">
        <f t="shared" si="4"/>
        <v>0</v>
      </c>
      <c r="Z38" s="108">
        <f t="shared" si="4"/>
        <v>0</v>
      </c>
      <c r="AA38" s="108">
        <f t="shared" si="4"/>
        <v>0</v>
      </c>
      <c r="AB38" s="108">
        <f t="shared" si="4"/>
        <v>0</v>
      </c>
      <c r="AC38" s="108">
        <f t="shared" si="4"/>
        <v>0</v>
      </c>
      <c r="AD38" s="108">
        <f t="shared" si="4"/>
        <v>0</v>
      </c>
      <c r="AE38" s="108">
        <f t="shared" si="4"/>
        <v>0</v>
      </c>
      <c r="AF38" s="108">
        <f t="shared" si="4"/>
        <v>0</v>
      </c>
      <c r="AG38" s="108">
        <f t="shared" si="4"/>
        <v>0</v>
      </c>
      <c r="AH38" s="108">
        <f t="shared" si="4"/>
        <v>0</v>
      </c>
      <c r="AI38" s="108">
        <f t="shared" si="4"/>
        <v>0</v>
      </c>
      <c r="AJ38" s="108">
        <f t="shared" si="4"/>
        <v>0</v>
      </c>
      <c r="AK38" s="108">
        <f t="shared" si="4"/>
        <v>0</v>
      </c>
      <c r="AL38" s="108">
        <f t="shared" si="4"/>
        <v>0</v>
      </c>
      <c r="AM38" s="108">
        <f t="shared" si="4"/>
        <v>0</v>
      </c>
      <c r="AN38" s="108">
        <f t="shared" si="4"/>
        <v>0</v>
      </c>
      <c r="AO38" s="108">
        <f t="shared" si="4"/>
        <v>0</v>
      </c>
      <c r="AP38" s="108">
        <f t="shared" si="4"/>
        <v>0</v>
      </c>
      <c r="AQ38" s="108">
        <f t="shared" si="4"/>
        <v>0</v>
      </c>
      <c r="AR38" s="108">
        <f t="shared" si="4"/>
        <v>0</v>
      </c>
      <c r="AS38" s="108">
        <f t="shared" si="4"/>
        <v>0</v>
      </c>
      <c r="AT38" s="108">
        <f t="shared" si="4"/>
        <v>0</v>
      </c>
      <c r="AU38" s="108">
        <f t="shared" si="4"/>
        <v>0</v>
      </c>
      <c r="AV38" s="108">
        <f t="shared" si="4"/>
        <v>0</v>
      </c>
      <c r="AW38" s="108">
        <f t="shared" si="4"/>
        <v>0</v>
      </c>
      <c r="AX38" s="108">
        <f t="shared" si="4"/>
        <v>0</v>
      </c>
      <c r="AY38" s="108">
        <f t="shared" si="4"/>
        <v>0</v>
      </c>
      <c r="AZ38" s="108">
        <f t="shared" si="4"/>
        <v>0</v>
      </c>
      <c r="BA38" s="108">
        <f t="shared" si="4"/>
        <v>0</v>
      </c>
      <c r="BB38" s="108">
        <f t="shared" si="4"/>
        <v>0</v>
      </c>
      <c r="BC38" s="108">
        <f t="shared" si="4"/>
        <v>0</v>
      </c>
      <c r="BD38" s="108">
        <f t="shared" si="4"/>
        <v>0</v>
      </c>
      <c r="BE38" s="108">
        <f t="shared" si="4"/>
        <v>0</v>
      </c>
      <c r="BF38" s="108">
        <f t="shared" si="4"/>
        <v>0</v>
      </c>
      <c r="BG38" s="108">
        <f t="shared" si="4"/>
        <v>0</v>
      </c>
      <c r="BH38" s="108">
        <f t="shared" si="4"/>
        <v>0</v>
      </c>
      <c r="BI38" s="108">
        <f t="shared" si="4"/>
        <v>0</v>
      </c>
      <c r="BJ38" s="108">
        <f t="shared" si="4"/>
        <v>0</v>
      </c>
      <c r="BK38" s="108">
        <f t="shared" si="4"/>
        <v>0</v>
      </c>
      <c r="BL38" s="108">
        <f t="shared" si="4"/>
        <v>0</v>
      </c>
      <c r="BM38" s="36">
        <f t="shared" si="4"/>
        <v>0</v>
      </c>
    </row>
    <row r="39" spans="1:65" s="45" customFormat="1" x14ac:dyDescent="0.2">
      <c r="A39" s="327" t="s">
        <v>118</v>
      </c>
      <c r="B39" s="30">
        <v>31</v>
      </c>
      <c r="C39" s="16" t="s">
        <v>76</v>
      </c>
      <c r="D39" s="102">
        <f>SUM(F39:BM39)</f>
        <v>0</v>
      </c>
      <c r="E39" s="10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2"/>
    </row>
    <row r="40" spans="1:65" s="45" customFormat="1" x14ac:dyDescent="0.2">
      <c r="A40" s="328"/>
      <c r="B40" s="27">
        <v>32</v>
      </c>
      <c r="C40" s="54" t="s">
        <v>78</v>
      </c>
      <c r="D40" s="103">
        <f t="shared" ref="D40:D55" si="5">SUM(F40:BM40)</f>
        <v>0</v>
      </c>
      <c r="E40" s="8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33"/>
    </row>
    <row r="41" spans="1:65" s="45" customFormat="1" x14ac:dyDescent="0.2">
      <c r="A41" s="328"/>
      <c r="B41" s="27">
        <v>33</v>
      </c>
      <c r="C41" s="54" t="s">
        <v>79</v>
      </c>
      <c r="D41" s="103">
        <f t="shared" si="5"/>
        <v>0</v>
      </c>
      <c r="E41" s="8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33"/>
    </row>
    <row r="42" spans="1:65" s="45" customFormat="1" x14ac:dyDescent="0.2">
      <c r="A42" s="328"/>
      <c r="B42" s="27">
        <v>34</v>
      </c>
      <c r="C42" s="54" t="s">
        <v>80</v>
      </c>
      <c r="D42" s="103">
        <f t="shared" si="5"/>
        <v>0</v>
      </c>
      <c r="E42" s="8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33"/>
    </row>
    <row r="43" spans="1:65" s="45" customFormat="1" x14ac:dyDescent="0.2">
      <c r="A43" s="328"/>
      <c r="B43" s="27">
        <v>35</v>
      </c>
      <c r="C43" s="54" t="s">
        <v>81</v>
      </c>
      <c r="D43" s="103">
        <f t="shared" si="5"/>
        <v>0</v>
      </c>
      <c r="E43" s="8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33"/>
    </row>
    <row r="44" spans="1:65" s="45" customFormat="1" x14ac:dyDescent="0.2">
      <c r="A44" s="328"/>
      <c r="B44" s="27">
        <v>36</v>
      </c>
      <c r="C44" s="54" t="s">
        <v>82</v>
      </c>
      <c r="D44" s="103">
        <f t="shared" si="5"/>
        <v>0</v>
      </c>
      <c r="E44" s="8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33"/>
    </row>
    <row r="45" spans="1:65" s="45" customFormat="1" x14ac:dyDescent="0.2">
      <c r="A45" s="328"/>
      <c r="B45" s="27">
        <v>37</v>
      </c>
      <c r="C45" s="54" t="s">
        <v>85</v>
      </c>
      <c r="D45" s="103">
        <f t="shared" si="5"/>
        <v>0</v>
      </c>
      <c r="E45" s="8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33"/>
    </row>
    <row r="46" spans="1:65" s="45" customFormat="1" x14ac:dyDescent="0.2">
      <c r="A46" s="328"/>
      <c r="B46" s="27">
        <v>38</v>
      </c>
      <c r="C46" s="54" t="s">
        <v>86</v>
      </c>
      <c r="D46" s="103">
        <f t="shared" si="5"/>
        <v>0</v>
      </c>
      <c r="E46" s="8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33"/>
    </row>
    <row r="47" spans="1:65" s="45" customFormat="1" x14ac:dyDescent="0.2">
      <c r="A47" s="328"/>
      <c r="B47" s="27">
        <v>39</v>
      </c>
      <c r="C47" s="54" t="s">
        <v>88</v>
      </c>
      <c r="D47" s="103">
        <f t="shared" si="5"/>
        <v>0</v>
      </c>
      <c r="E47" s="8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33"/>
    </row>
    <row r="48" spans="1:65" s="45" customFormat="1" x14ac:dyDescent="0.2">
      <c r="A48" s="328"/>
      <c r="B48" s="27">
        <v>40</v>
      </c>
      <c r="C48" s="54" t="s">
        <v>89</v>
      </c>
      <c r="D48" s="103">
        <f t="shared" si="5"/>
        <v>0</v>
      </c>
      <c r="E48" s="8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33"/>
    </row>
    <row r="49" spans="1:66" s="45" customFormat="1" x14ac:dyDescent="0.2">
      <c r="A49" s="328"/>
      <c r="B49" s="27">
        <v>41</v>
      </c>
      <c r="C49" s="54" t="s">
        <v>91</v>
      </c>
      <c r="D49" s="103">
        <f t="shared" si="5"/>
        <v>0</v>
      </c>
      <c r="E49" s="8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33"/>
    </row>
    <row r="50" spans="1:66" s="45" customFormat="1" x14ac:dyDescent="0.2">
      <c r="A50" s="328"/>
      <c r="B50" s="27">
        <v>42</v>
      </c>
      <c r="C50" s="54" t="s">
        <v>92</v>
      </c>
      <c r="D50" s="103">
        <f t="shared" si="5"/>
        <v>0</v>
      </c>
      <c r="E50" s="8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33"/>
    </row>
    <row r="51" spans="1:66" s="45" customFormat="1" x14ac:dyDescent="0.2">
      <c r="A51" s="328"/>
      <c r="B51" s="27">
        <v>43</v>
      </c>
      <c r="C51" s="54" t="s">
        <v>93</v>
      </c>
      <c r="D51" s="103">
        <f t="shared" si="5"/>
        <v>0</v>
      </c>
      <c r="E51" s="8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33"/>
    </row>
    <row r="52" spans="1:66" s="45" customFormat="1" x14ac:dyDescent="0.2">
      <c r="A52" s="328"/>
      <c r="B52" s="27">
        <v>44</v>
      </c>
      <c r="C52" s="54" t="s">
        <v>161</v>
      </c>
      <c r="D52" s="103">
        <f t="shared" si="5"/>
        <v>0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</row>
    <row r="53" spans="1:66" s="45" customFormat="1" x14ac:dyDescent="0.2">
      <c r="A53" s="328"/>
      <c r="B53" s="27">
        <v>45</v>
      </c>
      <c r="C53" s="54" t="s">
        <v>95</v>
      </c>
      <c r="D53" s="103">
        <f t="shared" si="5"/>
        <v>0</v>
      </c>
      <c r="E53" s="8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33"/>
    </row>
    <row r="54" spans="1:66" s="45" customFormat="1" x14ac:dyDescent="0.2">
      <c r="A54" s="328"/>
      <c r="B54" s="27">
        <v>46</v>
      </c>
      <c r="C54" s="54" t="s">
        <v>95</v>
      </c>
      <c r="D54" s="103">
        <f t="shared" si="5"/>
        <v>0</v>
      </c>
      <c r="E54" s="8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33"/>
    </row>
    <row r="55" spans="1:66" s="45" customFormat="1" x14ac:dyDescent="0.2">
      <c r="A55" s="328"/>
      <c r="B55" s="27">
        <v>47</v>
      </c>
      <c r="C55" s="54" t="s">
        <v>95</v>
      </c>
      <c r="D55" s="103">
        <f t="shared" si="5"/>
        <v>0</v>
      </c>
      <c r="E55" s="8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33"/>
    </row>
    <row r="56" spans="1:66" s="45" customFormat="1" ht="13.5" thickBot="1" x14ac:dyDescent="0.25">
      <c r="A56" s="329"/>
      <c r="B56" s="34">
        <v>48</v>
      </c>
      <c r="C56" s="105" t="s">
        <v>126</v>
      </c>
      <c r="D56" s="106">
        <f>SUM(D39:D55)</f>
        <v>0</v>
      </c>
      <c r="E56" s="107"/>
      <c r="F56" s="108">
        <f>SUM(F39:F55)</f>
        <v>0</v>
      </c>
      <c r="G56" s="108">
        <f>SUM(G39:G55)</f>
        <v>0</v>
      </c>
      <c r="H56" s="108">
        <f t="shared" ref="H56:BM56" si="6">SUM(H39:H55)</f>
        <v>0</v>
      </c>
      <c r="I56" s="108">
        <f t="shared" si="6"/>
        <v>0</v>
      </c>
      <c r="J56" s="108">
        <f t="shared" si="6"/>
        <v>0</v>
      </c>
      <c r="K56" s="108">
        <f t="shared" si="6"/>
        <v>0</v>
      </c>
      <c r="L56" s="108">
        <f t="shared" si="6"/>
        <v>0</v>
      </c>
      <c r="M56" s="108">
        <f t="shared" si="6"/>
        <v>0</v>
      </c>
      <c r="N56" s="108">
        <f t="shared" si="6"/>
        <v>0</v>
      </c>
      <c r="O56" s="108">
        <f t="shared" si="6"/>
        <v>0</v>
      </c>
      <c r="P56" s="108">
        <f t="shared" si="6"/>
        <v>0</v>
      </c>
      <c r="Q56" s="108">
        <f t="shared" si="6"/>
        <v>0</v>
      </c>
      <c r="R56" s="108">
        <f t="shared" si="6"/>
        <v>0</v>
      </c>
      <c r="S56" s="108">
        <f t="shared" si="6"/>
        <v>0</v>
      </c>
      <c r="T56" s="108">
        <f t="shared" si="6"/>
        <v>0</v>
      </c>
      <c r="U56" s="108">
        <f t="shared" si="6"/>
        <v>0</v>
      </c>
      <c r="V56" s="108">
        <f t="shared" si="6"/>
        <v>0</v>
      </c>
      <c r="W56" s="108">
        <f t="shared" si="6"/>
        <v>0</v>
      </c>
      <c r="X56" s="108">
        <f t="shared" si="6"/>
        <v>0</v>
      </c>
      <c r="Y56" s="108">
        <f t="shared" si="6"/>
        <v>0</v>
      </c>
      <c r="Z56" s="108">
        <f t="shared" si="6"/>
        <v>0</v>
      </c>
      <c r="AA56" s="108">
        <f t="shared" si="6"/>
        <v>0</v>
      </c>
      <c r="AB56" s="108">
        <f t="shared" si="6"/>
        <v>0</v>
      </c>
      <c r="AC56" s="108">
        <f t="shared" si="6"/>
        <v>0</v>
      </c>
      <c r="AD56" s="108">
        <f t="shared" si="6"/>
        <v>0</v>
      </c>
      <c r="AE56" s="108">
        <f t="shared" si="6"/>
        <v>0</v>
      </c>
      <c r="AF56" s="108">
        <f t="shared" si="6"/>
        <v>0</v>
      </c>
      <c r="AG56" s="108">
        <f t="shared" si="6"/>
        <v>0</v>
      </c>
      <c r="AH56" s="108">
        <f t="shared" si="6"/>
        <v>0</v>
      </c>
      <c r="AI56" s="108">
        <f t="shared" si="6"/>
        <v>0</v>
      </c>
      <c r="AJ56" s="108">
        <f t="shared" si="6"/>
        <v>0</v>
      </c>
      <c r="AK56" s="108">
        <f t="shared" si="6"/>
        <v>0</v>
      </c>
      <c r="AL56" s="108">
        <f t="shared" si="6"/>
        <v>0</v>
      </c>
      <c r="AM56" s="108">
        <f t="shared" si="6"/>
        <v>0</v>
      </c>
      <c r="AN56" s="108">
        <f t="shared" si="6"/>
        <v>0</v>
      </c>
      <c r="AO56" s="108">
        <f t="shared" si="6"/>
        <v>0</v>
      </c>
      <c r="AP56" s="108">
        <f t="shared" si="6"/>
        <v>0</v>
      </c>
      <c r="AQ56" s="108">
        <f t="shared" si="6"/>
        <v>0</v>
      </c>
      <c r="AR56" s="108">
        <f t="shared" si="6"/>
        <v>0</v>
      </c>
      <c r="AS56" s="108">
        <f t="shared" si="6"/>
        <v>0</v>
      </c>
      <c r="AT56" s="108">
        <f t="shared" si="6"/>
        <v>0</v>
      </c>
      <c r="AU56" s="108">
        <f t="shared" si="6"/>
        <v>0</v>
      </c>
      <c r="AV56" s="108">
        <f t="shared" si="6"/>
        <v>0</v>
      </c>
      <c r="AW56" s="108">
        <f t="shared" si="6"/>
        <v>0</v>
      </c>
      <c r="AX56" s="108">
        <f t="shared" si="6"/>
        <v>0</v>
      </c>
      <c r="AY56" s="108">
        <f t="shared" si="6"/>
        <v>0</v>
      </c>
      <c r="AZ56" s="108">
        <f t="shared" si="6"/>
        <v>0</v>
      </c>
      <c r="BA56" s="108">
        <f t="shared" si="6"/>
        <v>0</v>
      </c>
      <c r="BB56" s="108">
        <f t="shared" si="6"/>
        <v>0</v>
      </c>
      <c r="BC56" s="108">
        <f t="shared" si="6"/>
        <v>0</v>
      </c>
      <c r="BD56" s="108">
        <f t="shared" si="6"/>
        <v>0</v>
      </c>
      <c r="BE56" s="108">
        <f t="shared" si="6"/>
        <v>0</v>
      </c>
      <c r="BF56" s="108">
        <f t="shared" si="6"/>
        <v>0</v>
      </c>
      <c r="BG56" s="108">
        <f t="shared" si="6"/>
        <v>0</v>
      </c>
      <c r="BH56" s="108">
        <f t="shared" si="6"/>
        <v>0</v>
      </c>
      <c r="BI56" s="108">
        <f t="shared" si="6"/>
        <v>0</v>
      </c>
      <c r="BJ56" s="108">
        <f t="shared" si="6"/>
        <v>0</v>
      </c>
      <c r="BK56" s="108">
        <f>SUM(BK39:BK55)</f>
        <v>0</v>
      </c>
      <c r="BL56" s="108">
        <f t="shared" si="6"/>
        <v>0</v>
      </c>
      <c r="BM56" s="36">
        <f t="shared" si="6"/>
        <v>0</v>
      </c>
    </row>
    <row r="57" spans="1:66" s="45" customFormat="1" ht="18.75" thickBot="1" x14ac:dyDescent="0.3">
      <c r="A57" s="35"/>
      <c r="B57" s="35"/>
      <c r="C57" s="110" t="s">
        <v>120</v>
      </c>
      <c r="D57" s="111">
        <f>D19+D25+D38+D56</f>
        <v>0</v>
      </c>
      <c r="E57" s="112"/>
      <c r="F57" s="96">
        <f>F19+F25+F38+F56</f>
        <v>0</v>
      </c>
      <c r="G57" s="96">
        <f t="shared" ref="G57:BM57" si="7">G19+G25+G38+G56</f>
        <v>0</v>
      </c>
      <c r="H57" s="96">
        <f t="shared" si="7"/>
        <v>0</v>
      </c>
      <c r="I57" s="96">
        <f t="shared" si="7"/>
        <v>0</v>
      </c>
      <c r="J57" s="96">
        <f t="shared" si="7"/>
        <v>0</v>
      </c>
      <c r="K57" s="96">
        <f t="shared" si="7"/>
        <v>0</v>
      </c>
      <c r="L57" s="96">
        <f t="shared" si="7"/>
        <v>0</v>
      </c>
      <c r="M57" s="96">
        <f t="shared" si="7"/>
        <v>0</v>
      </c>
      <c r="N57" s="96">
        <f t="shared" si="7"/>
        <v>0</v>
      </c>
      <c r="O57" s="96">
        <f t="shared" si="7"/>
        <v>0</v>
      </c>
      <c r="P57" s="96">
        <f t="shared" si="7"/>
        <v>0</v>
      </c>
      <c r="Q57" s="96">
        <f t="shared" si="7"/>
        <v>0</v>
      </c>
      <c r="R57" s="96">
        <f t="shared" si="7"/>
        <v>0</v>
      </c>
      <c r="S57" s="96">
        <f t="shared" si="7"/>
        <v>0</v>
      </c>
      <c r="T57" s="96">
        <f t="shared" si="7"/>
        <v>0</v>
      </c>
      <c r="U57" s="96">
        <f t="shared" si="7"/>
        <v>0</v>
      </c>
      <c r="V57" s="96">
        <f t="shared" si="7"/>
        <v>0</v>
      </c>
      <c r="W57" s="96">
        <f t="shared" si="7"/>
        <v>0</v>
      </c>
      <c r="X57" s="96">
        <f t="shared" si="7"/>
        <v>0</v>
      </c>
      <c r="Y57" s="96">
        <f t="shared" si="7"/>
        <v>0</v>
      </c>
      <c r="Z57" s="96">
        <f t="shared" si="7"/>
        <v>0</v>
      </c>
      <c r="AA57" s="96">
        <f t="shared" si="7"/>
        <v>0</v>
      </c>
      <c r="AB57" s="96">
        <f t="shared" si="7"/>
        <v>0</v>
      </c>
      <c r="AC57" s="96">
        <f t="shared" si="7"/>
        <v>0</v>
      </c>
      <c r="AD57" s="96">
        <f t="shared" si="7"/>
        <v>0</v>
      </c>
      <c r="AE57" s="96">
        <f t="shared" si="7"/>
        <v>0</v>
      </c>
      <c r="AF57" s="96">
        <f t="shared" si="7"/>
        <v>0</v>
      </c>
      <c r="AG57" s="96">
        <f t="shared" si="7"/>
        <v>0</v>
      </c>
      <c r="AH57" s="96">
        <f t="shared" si="7"/>
        <v>0</v>
      </c>
      <c r="AI57" s="96">
        <f t="shared" si="7"/>
        <v>0</v>
      </c>
      <c r="AJ57" s="96">
        <f t="shared" si="7"/>
        <v>0</v>
      </c>
      <c r="AK57" s="96">
        <f t="shared" si="7"/>
        <v>0</v>
      </c>
      <c r="AL57" s="96">
        <f t="shared" si="7"/>
        <v>0</v>
      </c>
      <c r="AM57" s="96">
        <f t="shared" si="7"/>
        <v>0</v>
      </c>
      <c r="AN57" s="96">
        <f t="shared" si="7"/>
        <v>0</v>
      </c>
      <c r="AO57" s="96">
        <f t="shared" si="7"/>
        <v>0</v>
      </c>
      <c r="AP57" s="96">
        <f t="shared" si="7"/>
        <v>0</v>
      </c>
      <c r="AQ57" s="96">
        <f t="shared" si="7"/>
        <v>0</v>
      </c>
      <c r="AR57" s="96">
        <f t="shared" si="7"/>
        <v>0</v>
      </c>
      <c r="AS57" s="96">
        <f t="shared" si="7"/>
        <v>0</v>
      </c>
      <c r="AT57" s="96">
        <f t="shared" si="7"/>
        <v>0</v>
      </c>
      <c r="AU57" s="96">
        <f t="shared" si="7"/>
        <v>0</v>
      </c>
      <c r="AV57" s="96">
        <f t="shared" si="7"/>
        <v>0</v>
      </c>
      <c r="AW57" s="96">
        <f t="shared" si="7"/>
        <v>0</v>
      </c>
      <c r="AX57" s="96">
        <f t="shared" si="7"/>
        <v>0</v>
      </c>
      <c r="AY57" s="96">
        <f t="shared" si="7"/>
        <v>0</v>
      </c>
      <c r="AZ57" s="96">
        <f t="shared" si="7"/>
        <v>0</v>
      </c>
      <c r="BA57" s="96">
        <f t="shared" si="7"/>
        <v>0</v>
      </c>
      <c r="BB57" s="96">
        <f t="shared" si="7"/>
        <v>0</v>
      </c>
      <c r="BC57" s="96">
        <f t="shared" si="7"/>
        <v>0</v>
      </c>
      <c r="BD57" s="96">
        <f t="shared" si="7"/>
        <v>0</v>
      </c>
      <c r="BE57" s="96">
        <f t="shared" si="7"/>
        <v>0</v>
      </c>
      <c r="BF57" s="96">
        <f t="shared" si="7"/>
        <v>0</v>
      </c>
      <c r="BG57" s="96">
        <f t="shared" si="7"/>
        <v>0</v>
      </c>
      <c r="BH57" s="96">
        <f t="shared" si="7"/>
        <v>0</v>
      </c>
      <c r="BI57" s="96">
        <f t="shared" si="7"/>
        <v>0</v>
      </c>
      <c r="BJ57" s="96">
        <f t="shared" si="7"/>
        <v>0</v>
      </c>
      <c r="BK57" s="96">
        <f t="shared" si="7"/>
        <v>0</v>
      </c>
      <c r="BL57" s="96">
        <f t="shared" si="7"/>
        <v>0</v>
      </c>
      <c r="BM57" s="97">
        <f t="shared" si="7"/>
        <v>0</v>
      </c>
    </row>
    <row r="58" spans="1:66" x14ac:dyDescent="0.2"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pans="1:66" x14ac:dyDescent="0.2">
      <c r="C59" t="s">
        <v>163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</row>
    <row r="60" spans="1:66" x14ac:dyDescent="0.2">
      <c r="C60" t="s">
        <v>162</v>
      </c>
      <c r="D60" s="191">
        <v>0.04</v>
      </c>
    </row>
    <row r="61" spans="1:66" ht="15.75" x14ac:dyDescent="0.25">
      <c r="D61" s="242">
        <f>SUM(F64:BM64)</f>
        <v>-669431.96448000032</v>
      </c>
      <c r="E61" s="243" t="s">
        <v>195</v>
      </c>
    </row>
    <row r="63" spans="1:66" hidden="1" x14ac:dyDescent="0.2">
      <c r="F63" s="190">
        <f>Forecast!E28*Expenses!$D$60/12</f>
        <v>-2364.431333333333</v>
      </c>
      <c r="G63" s="190">
        <f>Forecast!F28*Expenses!$D$60/12</f>
        <v>-3478.2993333333329</v>
      </c>
      <c r="H63" s="190">
        <f>Forecast!G28*Expenses!$D$60/12</f>
        <v>-4879.942</v>
      </c>
      <c r="I63" s="190">
        <f>Forecast!H28*Expenses!$D$60/12</f>
        <v>-5681.8620000000001</v>
      </c>
      <c r="J63" s="190">
        <f>Forecast!I28*Expenses!$D$60/12</f>
        <v>-6582.2860000000001</v>
      </c>
      <c r="K63" s="190">
        <f>Forecast!J28*Expenses!$D$60/12</f>
        <v>-7384.2059999999992</v>
      </c>
      <c r="L63" s="190">
        <f>Forecast!K28*Expenses!$D$60/12</f>
        <v>-8186.1259999999993</v>
      </c>
      <c r="M63" s="190">
        <f>Forecast!L28*Expenses!$D$60/12</f>
        <v>-8946.7126666666663</v>
      </c>
      <c r="N63" s="190">
        <f>Forecast!M28*Expenses!$D$60/12</f>
        <v>-9748.6326666666664</v>
      </c>
      <c r="O63" s="190">
        <f>Forecast!N28*Expenses!$D$60/12</f>
        <v>-10414.619333333334</v>
      </c>
      <c r="P63" s="190">
        <f>Forecast!O28*Expenses!$D$60/12</f>
        <v>-11216.539333333334</v>
      </c>
      <c r="Q63" s="190">
        <f>Forecast!P28*Expenses!$D$60/12</f>
        <v>-11969.992666666665</v>
      </c>
      <c r="R63" s="190">
        <f>Forecast!Q28*Expenses!$D$60/12</f>
        <v>-11969.992666666665</v>
      </c>
      <c r="S63" s="190">
        <f>Forecast!R28*Expenses!$D$60/12</f>
        <v>-11982.790406666667</v>
      </c>
      <c r="T63" s="190">
        <f>Forecast!S28*Expenses!$D$60/12</f>
        <v>-11982.790406666667</v>
      </c>
      <c r="U63" s="190">
        <f>Forecast!T28*Expenses!$D$60/12</f>
        <v>-12043.668713333334</v>
      </c>
      <c r="V63" s="190">
        <f>Forecast!U28*Expenses!$D$60/12</f>
        <v>-12043.668713333334</v>
      </c>
      <c r="W63" s="190">
        <f>Forecast!V28*Expenses!$D$60/12</f>
        <v>-12043.668713333334</v>
      </c>
      <c r="X63" s="190">
        <f>Forecast!W28*Expenses!$D$60/12</f>
        <v>-12043.668713333334</v>
      </c>
      <c r="Y63" s="190">
        <f>Forecast!X28*Expenses!$D$60/12</f>
        <v>-12043.668713333334</v>
      </c>
      <c r="Z63" s="190">
        <f>Forecast!Y28*Expenses!$D$60/12</f>
        <v>-12043.668713333334</v>
      </c>
      <c r="AA63" s="190">
        <f>Forecast!Z28*Expenses!$D$60/12</f>
        <v>-12033.668713333334</v>
      </c>
      <c r="AB63" s="190">
        <f>Forecast!AA28*Expenses!$D$60/12</f>
        <v>-12033.668713333334</v>
      </c>
      <c r="AC63" s="190">
        <f>Forecast!AB28*Expenses!$D$60/12</f>
        <v>-12033.668713333334</v>
      </c>
      <c r="AD63" s="190">
        <f>Forecast!AC28*Expenses!$D$60/12</f>
        <v>-12033.668713333334</v>
      </c>
      <c r="AE63" s="190">
        <f>Forecast!AD28*Expenses!$D$60/12</f>
        <v>-12064.172986666666</v>
      </c>
      <c r="AF63" s="190">
        <f>Forecast!AE28*Expenses!$D$60/12</f>
        <v>-12064.172986666666</v>
      </c>
      <c r="AG63" s="190">
        <f>Forecast!AF28*Expenses!$D$60/12</f>
        <v>-12064.172986666666</v>
      </c>
      <c r="AH63" s="190">
        <f>Forecast!AG28*Expenses!$D$60/12</f>
        <v>-12064.172986666666</v>
      </c>
      <c r="AI63" s="190">
        <f>Forecast!AH28*Expenses!$D$60/12</f>
        <v>-12064.172986666666</v>
      </c>
      <c r="AJ63" s="190">
        <f>Forecast!AI28*Expenses!$D$60/12</f>
        <v>-12064.172986666666</v>
      </c>
      <c r="AK63" s="190">
        <f>Forecast!AJ28*Expenses!$D$60/12</f>
        <v>-12064.172986666666</v>
      </c>
      <c r="AL63" s="190">
        <f>Forecast!AK28*Expenses!$D$60/12</f>
        <v>-12064.172986666666</v>
      </c>
      <c r="AM63" s="190">
        <f>Forecast!AL28*Expenses!$D$60/12</f>
        <v>-12064.172986666666</v>
      </c>
      <c r="AN63" s="190">
        <f>Forecast!AM28*Expenses!$D$60/12</f>
        <v>-12064.172986666666</v>
      </c>
      <c r="AO63" s="190">
        <f>Forecast!AN28*Expenses!$D$60/12</f>
        <v>-12064.172986666666</v>
      </c>
      <c r="AP63" s="190">
        <f>Forecast!AO28*Expenses!$D$60/12</f>
        <v>-12064.172986666666</v>
      </c>
      <c r="AQ63" s="190">
        <f>Forecast!AP28*Expenses!$D$60/12</f>
        <v>-12064.172986666666</v>
      </c>
      <c r="AR63" s="190">
        <f>Forecast!AQ28*Expenses!$D$60/12</f>
        <v>-12064.172986666666</v>
      </c>
      <c r="AS63" s="190">
        <f>Forecast!AR28*Expenses!$D$60/12</f>
        <v>-12064.172986666666</v>
      </c>
      <c r="AT63" s="190">
        <f>Forecast!AS28*Expenses!$D$60/12</f>
        <v>-12064.172986666666</v>
      </c>
      <c r="AU63" s="190">
        <f>Forecast!AT28*Expenses!$D$60/12</f>
        <v>-12064.172986666666</v>
      </c>
      <c r="AV63" s="190">
        <f>Forecast!AU28*Expenses!$D$60/12</f>
        <v>-12064.172986666666</v>
      </c>
      <c r="AW63" s="190">
        <f>Forecast!AV28*Expenses!$D$60/12</f>
        <v>-12064.172986666666</v>
      </c>
      <c r="AX63" s="190">
        <f>Forecast!AW28*Expenses!$D$60/12</f>
        <v>-12064.172986666666</v>
      </c>
      <c r="AY63" s="190">
        <f>Forecast!AX28*Expenses!$D$60/12</f>
        <v>-12064.172986666666</v>
      </c>
      <c r="AZ63" s="190">
        <f>Forecast!AY28*Expenses!$D$60/12</f>
        <v>-12064.172986666666</v>
      </c>
      <c r="BA63" s="190">
        <f>Forecast!AZ28*Expenses!$D$60/12</f>
        <v>-12064.172986666666</v>
      </c>
      <c r="BB63" s="190">
        <f>Forecast!BA28*Expenses!$D$60/12</f>
        <v>-12064.172986666666</v>
      </c>
      <c r="BC63" s="190">
        <f>Forecast!BB28*Expenses!$D$60/12</f>
        <v>-12064.172986666666</v>
      </c>
      <c r="BD63" s="190">
        <f>Forecast!BC28*Expenses!$D$60/12</f>
        <v>-12064.172986666666</v>
      </c>
      <c r="BE63" s="190">
        <f>Forecast!BD28*Expenses!$D$60/12</f>
        <v>-12064.172986666666</v>
      </c>
      <c r="BF63" s="190">
        <f>Forecast!BE28*Expenses!$D$60/12</f>
        <v>-12064.172986666666</v>
      </c>
      <c r="BG63" s="190">
        <f>Forecast!BF28*Expenses!$D$60/12</f>
        <v>-12064.172986666666</v>
      </c>
      <c r="BH63" s="190">
        <f>Forecast!BG28*Expenses!$D$60/12</f>
        <v>-12064.172986666666</v>
      </c>
      <c r="BI63" s="190">
        <f>Forecast!BH28*Expenses!$D$60/12</f>
        <v>-12064.172986666666</v>
      </c>
      <c r="BJ63" s="190">
        <f>Forecast!BI28*Expenses!$D$60/12</f>
        <v>-12064.172986666666</v>
      </c>
      <c r="BK63" s="190">
        <f>Forecast!BJ28*Expenses!$D$60/12</f>
        <v>-12064.172986666666</v>
      </c>
      <c r="BL63" s="190">
        <f>Forecast!BK28*Expenses!$D$60/12</f>
        <v>-12064.172986666666</v>
      </c>
      <c r="BM63" s="190">
        <f>Forecast!BL28*Expenses!$D$60/12</f>
        <v>-12064.172986666666</v>
      </c>
      <c r="BN63" s="206"/>
    </row>
    <row r="64" spans="1:66" hidden="1" x14ac:dyDescent="0.2">
      <c r="F64">
        <f>IF(F63&lt;0,F63,0)</f>
        <v>-2364.431333333333</v>
      </c>
      <c r="G64" s="206">
        <f t="shared" ref="G64:BM64" si="8">IF(G63&lt;0,G63,0)</f>
        <v>-3478.2993333333329</v>
      </c>
      <c r="H64" s="206">
        <f t="shared" si="8"/>
        <v>-4879.942</v>
      </c>
      <c r="I64" s="206">
        <f t="shared" si="8"/>
        <v>-5681.8620000000001</v>
      </c>
      <c r="J64" s="206">
        <f t="shared" si="8"/>
        <v>-6582.2860000000001</v>
      </c>
      <c r="K64" s="206">
        <f t="shared" si="8"/>
        <v>-7384.2059999999992</v>
      </c>
      <c r="L64" s="206">
        <f t="shared" si="8"/>
        <v>-8186.1259999999993</v>
      </c>
      <c r="M64" s="206">
        <f t="shared" si="8"/>
        <v>-8946.7126666666663</v>
      </c>
      <c r="N64" s="206">
        <f t="shared" si="8"/>
        <v>-9748.6326666666664</v>
      </c>
      <c r="O64" s="206">
        <f t="shared" si="8"/>
        <v>-10414.619333333334</v>
      </c>
      <c r="P64" s="206">
        <f t="shared" si="8"/>
        <v>-11216.539333333334</v>
      </c>
      <c r="Q64" s="206">
        <f t="shared" si="8"/>
        <v>-11969.992666666665</v>
      </c>
      <c r="R64" s="206">
        <f t="shared" si="8"/>
        <v>-11969.992666666665</v>
      </c>
      <c r="S64" s="206">
        <f t="shared" si="8"/>
        <v>-11982.790406666667</v>
      </c>
      <c r="T64" s="206">
        <f t="shared" si="8"/>
        <v>-11982.790406666667</v>
      </c>
      <c r="U64" s="206">
        <f t="shared" si="8"/>
        <v>-12043.668713333334</v>
      </c>
      <c r="V64" s="206">
        <f t="shared" si="8"/>
        <v>-12043.668713333334</v>
      </c>
      <c r="W64" s="206">
        <f t="shared" si="8"/>
        <v>-12043.668713333334</v>
      </c>
      <c r="X64" s="206">
        <f t="shared" si="8"/>
        <v>-12043.668713333334</v>
      </c>
      <c r="Y64" s="206">
        <f t="shared" si="8"/>
        <v>-12043.668713333334</v>
      </c>
      <c r="Z64" s="206">
        <f t="shared" si="8"/>
        <v>-12043.668713333334</v>
      </c>
      <c r="AA64" s="206">
        <f t="shared" si="8"/>
        <v>-12033.668713333334</v>
      </c>
      <c r="AB64" s="206">
        <f t="shared" si="8"/>
        <v>-12033.668713333334</v>
      </c>
      <c r="AC64" s="206">
        <f t="shared" si="8"/>
        <v>-12033.668713333334</v>
      </c>
      <c r="AD64" s="206">
        <f t="shared" si="8"/>
        <v>-12033.668713333334</v>
      </c>
      <c r="AE64" s="206">
        <f t="shared" si="8"/>
        <v>-12064.172986666666</v>
      </c>
      <c r="AF64" s="206">
        <f t="shared" si="8"/>
        <v>-12064.172986666666</v>
      </c>
      <c r="AG64" s="206">
        <f t="shared" si="8"/>
        <v>-12064.172986666666</v>
      </c>
      <c r="AH64" s="206">
        <f t="shared" si="8"/>
        <v>-12064.172986666666</v>
      </c>
      <c r="AI64" s="206">
        <f t="shared" si="8"/>
        <v>-12064.172986666666</v>
      </c>
      <c r="AJ64" s="206">
        <f t="shared" si="8"/>
        <v>-12064.172986666666</v>
      </c>
      <c r="AK64" s="206">
        <f t="shared" si="8"/>
        <v>-12064.172986666666</v>
      </c>
      <c r="AL64" s="206">
        <f t="shared" si="8"/>
        <v>-12064.172986666666</v>
      </c>
      <c r="AM64" s="206">
        <f t="shared" si="8"/>
        <v>-12064.172986666666</v>
      </c>
      <c r="AN64" s="206">
        <f t="shared" si="8"/>
        <v>-12064.172986666666</v>
      </c>
      <c r="AO64" s="206">
        <f t="shared" si="8"/>
        <v>-12064.172986666666</v>
      </c>
      <c r="AP64" s="206">
        <f t="shared" si="8"/>
        <v>-12064.172986666666</v>
      </c>
      <c r="AQ64" s="206">
        <f t="shared" si="8"/>
        <v>-12064.172986666666</v>
      </c>
      <c r="AR64" s="206">
        <f t="shared" si="8"/>
        <v>-12064.172986666666</v>
      </c>
      <c r="AS64" s="206">
        <f t="shared" si="8"/>
        <v>-12064.172986666666</v>
      </c>
      <c r="AT64" s="206">
        <f t="shared" si="8"/>
        <v>-12064.172986666666</v>
      </c>
      <c r="AU64" s="206">
        <f t="shared" si="8"/>
        <v>-12064.172986666666</v>
      </c>
      <c r="AV64" s="206">
        <f t="shared" si="8"/>
        <v>-12064.172986666666</v>
      </c>
      <c r="AW64" s="206">
        <f t="shared" si="8"/>
        <v>-12064.172986666666</v>
      </c>
      <c r="AX64" s="206">
        <f t="shared" si="8"/>
        <v>-12064.172986666666</v>
      </c>
      <c r="AY64" s="206">
        <f t="shared" si="8"/>
        <v>-12064.172986666666</v>
      </c>
      <c r="AZ64" s="206">
        <f t="shared" si="8"/>
        <v>-12064.172986666666</v>
      </c>
      <c r="BA64" s="206">
        <f t="shared" si="8"/>
        <v>-12064.172986666666</v>
      </c>
      <c r="BB64" s="206">
        <f t="shared" si="8"/>
        <v>-12064.172986666666</v>
      </c>
      <c r="BC64" s="206">
        <f t="shared" si="8"/>
        <v>-12064.172986666666</v>
      </c>
      <c r="BD64" s="206">
        <f t="shared" si="8"/>
        <v>-12064.172986666666</v>
      </c>
      <c r="BE64" s="206">
        <f t="shared" si="8"/>
        <v>-12064.172986666666</v>
      </c>
      <c r="BF64" s="206">
        <f t="shared" si="8"/>
        <v>-12064.172986666666</v>
      </c>
      <c r="BG64" s="206">
        <f t="shared" si="8"/>
        <v>-12064.172986666666</v>
      </c>
      <c r="BH64" s="206">
        <f t="shared" si="8"/>
        <v>-12064.172986666666</v>
      </c>
      <c r="BI64" s="206">
        <f t="shared" si="8"/>
        <v>-12064.172986666666</v>
      </c>
      <c r="BJ64" s="206">
        <f t="shared" si="8"/>
        <v>-12064.172986666666</v>
      </c>
      <c r="BK64" s="206">
        <f t="shared" si="8"/>
        <v>-12064.172986666666</v>
      </c>
      <c r="BL64" s="206">
        <f t="shared" si="8"/>
        <v>-12064.172986666666</v>
      </c>
      <c r="BM64" s="206">
        <f t="shared" si="8"/>
        <v>-12064.172986666666</v>
      </c>
    </row>
  </sheetData>
  <mergeCells count="6">
    <mergeCell ref="A26:A38"/>
    <mergeCell ref="A39:A56"/>
    <mergeCell ref="A3:C3"/>
    <mergeCell ref="A4:C4"/>
    <mergeCell ref="A9:A19"/>
    <mergeCell ref="A20:A25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31496062992125984" footer="0.31496062992125984"/>
  <pageSetup scale="54" fitToWidth="5" orientation="landscape" blackAndWhite="1" r:id="rId1"/>
  <headerFooter alignWithMargins="0">
    <oddHeader>&amp;A</oddHeader>
    <oddFooter>Strona &amp;P z &amp;N</oddFooter>
  </headerFooter>
  <colBreaks count="1" manualBreakCount="1">
    <brk id="48" max="5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8" sqref="F18"/>
    </sheetView>
  </sheetViews>
  <sheetFormatPr defaultRowHeight="12.75" x14ac:dyDescent="0.2"/>
  <cols>
    <col min="4" max="4" width="46.5703125" customWidth="1"/>
    <col min="5" max="5" width="19.5703125" customWidth="1"/>
    <col min="6" max="6" width="13.28515625" customWidth="1"/>
    <col min="7" max="7" width="11.85546875" customWidth="1"/>
  </cols>
  <sheetData>
    <row r="1" spans="1:8" ht="15" x14ac:dyDescent="0.2">
      <c r="A1" s="100" t="s">
        <v>149</v>
      </c>
    </row>
    <row r="4" spans="1:8" x14ac:dyDescent="0.2">
      <c r="E4" s="239"/>
    </row>
    <row r="5" spans="1:8" x14ac:dyDescent="0.2">
      <c r="D5" s="206"/>
      <c r="E5" s="239"/>
      <c r="F5" s="239"/>
      <c r="G5" s="206"/>
      <c r="H5" s="206"/>
    </row>
    <row r="6" spans="1:8" x14ac:dyDescent="0.2">
      <c r="E6" s="239"/>
      <c r="F6" s="239"/>
    </row>
    <row r="7" spans="1:8" x14ac:dyDescent="0.2">
      <c r="E7" s="239"/>
      <c r="F7" s="239"/>
    </row>
    <row r="8" spans="1:8" x14ac:dyDescent="0.2">
      <c r="E8" s="239"/>
      <c r="F8" s="239"/>
    </row>
    <row r="9" spans="1:8" x14ac:dyDescent="0.2">
      <c r="E9" s="239"/>
      <c r="F9" s="239"/>
      <c r="G9" s="206"/>
      <c r="H9" s="206"/>
    </row>
    <row r="10" spans="1:8" x14ac:dyDescent="0.2">
      <c r="E10" s="239"/>
      <c r="F10" s="239"/>
      <c r="G10" s="206"/>
      <c r="H10" s="206"/>
    </row>
    <row r="11" spans="1:8" x14ac:dyDescent="0.2">
      <c r="E11" s="239"/>
      <c r="F11" s="239"/>
      <c r="G11" s="206"/>
      <c r="H11" s="206"/>
    </row>
    <row r="12" spans="1:8" x14ac:dyDescent="0.2">
      <c r="E12" s="239"/>
      <c r="F12" s="240"/>
      <c r="G12" s="206"/>
      <c r="H12" s="206"/>
    </row>
    <row r="13" spans="1:8" x14ac:dyDescent="0.2">
      <c r="E13" s="239"/>
      <c r="F13" s="240"/>
      <c r="G13" s="206"/>
      <c r="H13" s="206"/>
    </row>
    <row r="14" spans="1:8" x14ac:dyDescent="0.2">
      <c r="E14" s="239"/>
      <c r="F14" s="240"/>
      <c r="G14" s="206"/>
      <c r="H14" s="206"/>
    </row>
    <row r="15" spans="1:8" x14ac:dyDescent="0.2">
      <c r="E15" s="239"/>
      <c r="F15" s="240"/>
      <c r="G15" s="206"/>
      <c r="H15" s="206"/>
    </row>
    <row r="16" spans="1:8" x14ac:dyDescent="0.2">
      <c r="E16" s="239"/>
      <c r="F16" s="239"/>
      <c r="G16" s="206"/>
      <c r="H16" s="206"/>
    </row>
    <row r="17" spans="6:8" x14ac:dyDescent="0.2">
      <c r="F17" s="206"/>
      <c r="G17" s="206"/>
      <c r="H17" s="206"/>
    </row>
    <row r="18" spans="6:8" x14ac:dyDescent="0.2">
      <c r="F18" s="206"/>
      <c r="G18" s="206"/>
      <c r="H18" s="206"/>
    </row>
    <row r="19" spans="6:8" x14ac:dyDescent="0.2">
      <c r="F19" s="206"/>
      <c r="G19" s="206"/>
      <c r="H19" s="206"/>
    </row>
    <row r="20" spans="6:8" x14ac:dyDescent="0.2">
      <c r="F20" s="206"/>
      <c r="G20" s="206"/>
      <c r="H20" s="206"/>
    </row>
    <row r="21" spans="6:8" x14ac:dyDescent="0.2">
      <c r="F21" s="206"/>
      <c r="G21" s="206"/>
      <c r="H21" s="206"/>
    </row>
    <row r="22" spans="6:8" x14ac:dyDescent="0.2">
      <c r="F22" s="206"/>
      <c r="G22" s="206"/>
      <c r="H22" s="206"/>
    </row>
    <row r="23" spans="6:8" x14ac:dyDescent="0.2">
      <c r="F23" s="206"/>
      <c r="G23" s="206"/>
      <c r="H23" s="206"/>
    </row>
    <row r="24" spans="6:8" x14ac:dyDescent="0.2">
      <c r="F24" s="206"/>
      <c r="G24" s="206"/>
      <c r="H24" s="206"/>
    </row>
    <row r="25" spans="6:8" x14ac:dyDescent="0.2">
      <c r="F25" s="206"/>
      <c r="G25" s="206"/>
      <c r="H25" s="206"/>
    </row>
    <row r="26" spans="6:8" x14ac:dyDescent="0.2">
      <c r="F26" s="206"/>
      <c r="G26" s="206"/>
      <c r="H26" s="206"/>
    </row>
    <row r="27" spans="6:8" x14ac:dyDescent="0.2">
      <c r="F27" s="206"/>
      <c r="G27" s="206"/>
      <c r="H27" s="206"/>
    </row>
    <row r="28" spans="6:8" x14ac:dyDescent="0.2">
      <c r="F28" s="206"/>
      <c r="G28" s="206"/>
      <c r="H28" s="206"/>
    </row>
    <row r="29" spans="6:8" x14ac:dyDescent="0.2">
      <c r="F29" s="206"/>
      <c r="G29" s="206"/>
      <c r="H29" s="206"/>
    </row>
    <row r="30" spans="6:8" x14ac:dyDescent="0.2">
      <c r="F30" s="206"/>
      <c r="G30" s="206"/>
      <c r="H30" s="206"/>
    </row>
    <row r="31" spans="6:8" x14ac:dyDescent="0.2">
      <c r="F31" s="206"/>
      <c r="G31" s="206"/>
      <c r="H31" s="206"/>
    </row>
    <row r="32" spans="6:8" x14ac:dyDescent="0.2">
      <c r="F32" s="206"/>
      <c r="G32" s="206"/>
      <c r="H32" s="206"/>
    </row>
    <row r="36" spans="4:8" x14ac:dyDescent="0.2">
      <c r="D36" s="206"/>
    </row>
    <row r="38" spans="4:8" x14ac:dyDescent="0.2">
      <c r="H38" s="206"/>
    </row>
    <row r="40" spans="4:8" x14ac:dyDescent="0.2">
      <c r="D40" s="20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Forecast</vt:lpstr>
      <vt:lpstr>Days</vt:lpstr>
      <vt:lpstr>Expenses</vt:lpstr>
      <vt:lpstr>Calculation</vt:lpstr>
      <vt:lpstr>Cashflow Graph</vt:lpstr>
      <vt:lpstr>Days!Print_Area</vt:lpstr>
      <vt:lpstr>Expenses!Print_Area</vt:lpstr>
      <vt:lpstr>Forecast!Print_Area</vt:lpstr>
    </vt:vector>
  </TitlesOfParts>
  <Company>Ove 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duszczyk</dc:creator>
  <cp:lastModifiedBy>Wojciech Drozd</cp:lastModifiedBy>
  <cp:lastPrinted>2010-12-12T20:37:20Z</cp:lastPrinted>
  <dcterms:created xsi:type="dcterms:W3CDTF">2008-06-16T08:05:33Z</dcterms:created>
  <dcterms:modified xsi:type="dcterms:W3CDTF">2018-05-10T13:56:17Z</dcterms:modified>
</cp:coreProperties>
</file>