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#Charite-Central\Anaphylaxie-Register\Daten\SPSS-Dateien\Datei_2017_03\Auswertungen\Elderly Manuscript\"/>
    </mc:Choice>
  </mc:AlternateContent>
  <bookViews>
    <workbookView xWindow="0" yWindow="0" windowWidth="15360" windowHeight="8724"/>
  </bookViews>
  <sheets>
    <sheet name="Tabelle1" sheetId="1" r:id="rId1"/>
    <sheet name="Tabelle2" sheetId="2" r:id="rId2"/>
    <sheet name="Chi2 test post ho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P37" i="1"/>
  <c r="P34" i="1"/>
  <c r="P45" i="1"/>
  <c r="P46" i="1"/>
  <c r="P44" i="1"/>
  <c r="P38" i="1"/>
  <c r="P39" i="1"/>
  <c r="P40" i="1"/>
  <c r="P41" i="1"/>
  <c r="P42" i="1"/>
  <c r="P35" i="1"/>
  <c r="P36" i="1"/>
  <c r="P43" i="1"/>
  <c r="P47" i="1"/>
  <c r="P56" i="1"/>
  <c r="P54" i="1"/>
  <c r="P48" i="1"/>
  <c r="O55" i="1"/>
  <c r="P55" i="1" s="1"/>
  <c r="J55" i="1"/>
  <c r="F55" i="1"/>
  <c r="B55" i="1"/>
  <c r="P50" i="1"/>
  <c r="P49" i="1"/>
  <c r="P51" i="1"/>
  <c r="P52" i="1"/>
  <c r="P53" i="1"/>
  <c r="D52" i="3" l="1"/>
  <c r="F82" i="3" l="1"/>
  <c r="E82" i="3"/>
  <c r="D82" i="3"/>
  <c r="F65" i="3"/>
  <c r="E65" i="3"/>
  <c r="D65" i="3"/>
  <c r="F52" i="3"/>
  <c r="E52" i="3"/>
  <c r="F39" i="3"/>
  <c r="E39" i="3"/>
  <c r="D39" i="3"/>
  <c r="I29" i="3"/>
  <c r="D16" i="3"/>
  <c r="E26" i="3"/>
  <c r="D26" i="3"/>
  <c r="E21" i="3"/>
  <c r="D21" i="3"/>
  <c r="E16" i="3"/>
  <c r="H10" i="3"/>
  <c r="G13" i="1" l="1"/>
  <c r="K13" i="1"/>
  <c r="C13" i="1"/>
  <c r="C15" i="1"/>
  <c r="K15" i="1"/>
  <c r="G15" i="1"/>
  <c r="O15" i="1"/>
  <c r="P15" i="1" s="1"/>
  <c r="P10" i="1"/>
  <c r="P11" i="1"/>
  <c r="P12" i="1"/>
  <c r="K10" i="1"/>
  <c r="K11" i="1"/>
  <c r="K12" i="1"/>
  <c r="G10" i="1"/>
  <c r="G11" i="1"/>
  <c r="G12" i="1"/>
  <c r="C12" i="1"/>
  <c r="C11" i="1"/>
  <c r="C10" i="1"/>
  <c r="D7" i="1"/>
  <c r="B5" i="1"/>
</calcChain>
</file>

<file path=xl/sharedStrings.xml><?xml version="1.0" encoding="utf-8"?>
<sst xmlns="http://schemas.openxmlformats.org/spreadsheetml/2006/main" count="428" uniqueCount="332">
  <si>
    <t>data file:</t>
  </si>
  <si>
    <t>data time frame (submitted):</t>
  </si>
  <si>
    <t>anaphylaxis_registry_20_mar_2017_mergedSD.sav -&gt; ELDERLY anaphylaxis_registry_20_mar_2017_mergedSD.sav</t>
  </si>
  <si>
    <t>Jul-2007-Mar2017</t>
  </si>
  <si>
    <t>total cases</t>
  </si>
  <si>
    <t>countries &gt;100 cases</t>
  </si>
  <si>
    <t>Germany, Austria, Switzerland, Greece, Poland, Spain, France, Bulgaria, Italy, Ireland</t>
  </si>
  <si>
    <t>cases meet R&amp;M (grade II, III, IV)</t>
  </si>
  <si>
    <t xml:space="preserve"> filter 'd_centres_country &lt; 15'</t>
  </si>
  <si>
    <t xml:space="preserve"> filter 'd_centres_country &lt; 15 &amp; d_severity_rm &gt; 1'</t>
  </si>
  <si>
    <t>grade II</t>
  </si>
  <si>
    <t>grade III</t>
  </si>
  <si>
    <t>grade IV</t>
  </si>
  <si>
    <t>Young adults</t>
  </si>
  <si>
    <t>Adults</t>
  </si>
  <si>
    <t>Elderly</t>
  </si>
  <si>
    <t>CI lower</t>
  </si>
  <si>
    <t>CI upper</t>
  </si>
  <si>
    <t xml:space="preserve">All adults </t>
  </si>
  <si>
    <t>≥ 18 y</t>
  </si>
  <si>
    <t>aged ≥65 y</t>
  </si>
  <si>
    <t>41-64 y</t>
  </si>
  <si>
    <t>18-40 y</t>
  </si>
  <si>
    <t>&lt;18</t>
  </si>
  <si>
    <t>m-2007-c-12-l-07-13</t>
  </si>
  <si>
    <t>w-2012-r-12-r-011-17</t>
  </si>
  <si>
    <t>w-1987-n-04-e-07-20</t>
  </si>
  <si>
    <t>m-2005-m-09-i-09-09</t>
  </si>
  <si>
    <t>m-2006-c-09-c-05-19</t>
  </si>
  <si>
    <t>m-2010-e-09-i-010-07</t>
  </si>
  <si>
    <t>w-1995-e-12-l-010-15</t>
  </si>
  <si>
    <t>m-1967-r-07-n-04-29</t>
  </si>
  <si>
    <t>m-2007-h-06-u-07-07</t>
  </si>
  <si>
    <t>m-2007-t-10-c-08-18</t>
  </si>
  <si>
    <t>m-2009-i-05-c-07-11</t>
  </si>
  <si>
    <t>m-2009-x-01-n-04-03</t>
  </si>
  <si>
    <t>m-2011-h-11-a-08-04</t>
  </si>
  <si>
    <t>m-2012-a-01-e-08-11</t>
  </si>
  <si>
    <t>w-1945-r-01-a-09-01</t>
  </si>
  <si>
    <t>w-1961-r-12-l-011-12</t>
  </si>
  <si>
    <t>w-1968-o-12-r-07-01</t>
  </si>
  <si>
    <t>w-1992-r-02-e-08-23</t>
  </si>
  <si>
    <t>w-1998-r-05-o-05-04</t>
  </si>
  <si>
    <t>w-1999-d-02-e-07-05</t>
  </si>
  <si>
    <t>w-2007-n-07-t-08-28</t>
  </si>
  <si>
    <t>w-2015-i-10-p-09-30</t>
  </si>
  <si>
    <t>173-12 (1314)</t>
  </si>
  <si>
    <t>m-1964-g-06-a-05-05</t>
  </si>
  <si>
    <t>m-1981-u-04-d-09-24</t>
  </si>
  <si>
    <t>m-1996-n-05-c-08-16</t>
  </si>
  <si>
    <t>m-2004-d-11-g-05-14</t>
  </si>
  <si>
    <t>m-2006-h-12-n-05-06</t>
  </si>
  <si>
    <t>m-2012-e-07-o-07-15</t>
  </si>
  <si>
    <t>m-2013-c-03-0-01-03</t>
  </si>
  <si>
    <t>w-2009-n-05-e-010-12</t>
  </si>
  <si>
    <t>060-12 (1201)</t>
  </si>
  <si>
    <t>07-11 (0995)</t>
  </si>
  <si>
    <t>087-12 (1228)</t>
  </si>
  <si>
    <t>115-12 (1256)</t>
  </si>
  <si>
    <t>14c-2012 (77c)</t>
  </si>
  <si>
    <t>174-12 (1315)</t>
  </si>
  <si>
    <t>32-10b (335b)</t>
  </si>
  <si>
    <t>35b-12 (396b)</t>
  </si>
  <si>
    <t>m-1941-n-03-s-07-18</t>
  </si>
  <si>
    <t>m-1943-r-08-l-04-22</t>
  </si>
  <si>
    <t>m-1945-e-06-s-06-21</t>
  </si>
  <si>
    <t>m-1949-e-08-s-08-12</t>
  </si>
  <si>
    <t>m-1949-n-05-e-07-15</t>
  </si>
  <si>
    <t>m-1949-t-03-n-07-30</t>
  </si>
  <si>
    <t>m-1951-i-08-e-07-04</t>
  </si>
  <si>
    <t>m-1951-r-11-i-07-20</t>
  </si>
  <si>
    <t>m-1953-b-06-h-014-11</t>
  </si>
  <si>
    <t>m-1954-r-08-h-06-19</t>
  </si>
  <si>
    <t>m-1955-i-12-e-05-24</t>
  </si>
  <si>
    <t>m-1955-n-04-u-07-07</t>
  </si>
  <si>
    <t>m-1956-l-03-r-06-04</t>
  </si>
  <si>
    <t>m-1957-n-12-e-09-01</t>
  </si>
  <si>
    <t>m-1957-z-04-s-012-24</t>
  </si>
  <si>
    <t>m-1958-a-06-c-07-10</t>
  </si>
  <si>
    <t>m-1960-c-07-h-06-02</t>
  </si>
  <si>
    <t>m-1960-g-03-e-06-21</t>
  </si>
  <si>
    <t>m-1963-g-10-e-08-31</t>
  </si>
  <si>
    <t>m-1964-c-06-e-07-13</t>
  </si>
  <si>
    <t>m-1964-h-01-e-010-09</t>
  </si>
  <si>
    <t>m-1964-s-06-e-04-01</t>
  </si>
  <si>
    <t>m-1965-h-02-s-08-09</t>
  </si>
  <si>
    <t>m-1966-m-04-a-04-28</t>
  </si>
  <si>
    <t>m-1969-o-10-i-07-21</t>
  </si>
  <si>
    <t>m-1970-i-07-l-07-21</t>
  </si>
  <si>
    <t>m-1974-b-01-e-06-08</t>
  </si>
  <si>
    <t>m-1974-n-11-n-04-11</t>
  </si>
  <si>
    <t>m-1974-o-09-e-06-04</t>
  </si>
  <si>
    <t>m-1975-j-06-b-04-20</t>
  </si>
  <si>
    <t>m-1975-n-02-i-05-10</t>
  </si>
  <si>
    <t>m-1975-r-03-r-08-28</t>
  </si>
  <si>
    <t>m-1978-d-11-r-05-06</t>
  </si>
  <si>
    <t>m-1980-c-06-a-05-07</t>
  </si>
  <si>
    <t>m-1981-e-04-u-06-13</t>
  </si>
  <si>
    <t>m-1981-z-08-s-06-17</t>
  </si>
  <si>
    <t>m-1982-e-06-r-04-02</t>
  </si>
  <si>
    <t>m-1986-s-11-e-011-30</t>
  </si>
  <si>
    <t>m-1987-o-04-l-09-16</t>
  </si>
  <si>
    <t>m-1990-t-04-s-08-06</t>
  </si>
  <si>
    <t>m-1991-e-10-a-04-09</t>
  </si>
  <si>
    <t>m-1996-c-05-t-04-31</t>
  </si>
  <si>
    <t>m-1996-n-06-l-06-26</t>
  </si>
  <si>
    <t>m-1996-o-02-n-06-07</t>
  </si>
  <si>
    <t>m-1996-r-01-h-07-15</t>
  </si>
  <si>
    <t>m-1997-e-10-e-06-23</t>
  </si>
  <si>
    <t>m-1997-s-02-r-07-19</t>
  </si>
  <si>
    <t>m-1998-m-06-c-07-01</t>
  </si>
  <si>
    <t>m-1999-r-03-k-05-12</t>
  </si>
  <si>
    <t>m-2000-r-08-i-010-30</t>
  </si>
  <si>
    <t>m-2001-l-12-a-06-18</t>
  </si>
  <si>
    <t>m-2001-n-12-h-06-11</t>
  </si>
  <si>
    <t>m-2003-n-01-s-04-14</t>
  </si>
  <si>
    <t>m-2004-e-03-r-08-29</t>
  </si>
  <si>
    <t>m-2004-r-03-b-07-12</t>
  </si>
  <si>
    <t>m-2004-v-01-h-07-23</t>
  </si>
  <si>
    <t>m-2005-a-03-s-03-15</t>
  </si>
  <si>
    <t>m-2005-n-07-g-011-01</t>
  </si>
  <si>
    <t>m-2005-n-10-l-07-12</t>
  </si>
  <si>
    <t>m-2005-u-08-t-09-27</t>
  </si>
  <si>
    <t>m-2006-i-03-e-010-02</t>
  </si>
  <si>
    <t>m-2006-i-08-e-07-18</t>
  </si>
  <si>
    <t>m-2006-i-12-p-08-08</t>
  </si>
  <si>
    <t>m-2006-n-12-l-04-21</t>
  </si>
  <si>
    <t>m-2006-r-01-e-06-30</t>
  </si>
  <si>
    <t>m-2006-r-08-s-09-31</t>
  </si>
  <si>
    <t>m-2007-i-03-r-03-23</t>
  </si>
  <si>
    <t>m-2007-l-09-e-07-24</t>
  </si>
  <si>
    <t>m-2007-n-05-h-07-09</t>
  </si>
  <si>
    <t>m-2007-n-12-e-07-12</t>
  </si>
  <si>
    <t>m-2007-r-12-n-06-18</t>
  </si>
  <si>
    <t>m-2008-b-12-c-05-20</t>
  </si>
  <si>
    <t>m-2008-w-12-h-05-31</t>
  </si>
  <si>
    <t>m-2009-e-08-e-07-02</t>
  </si>
  <si>
    <t>m-2009-m-08-a-08-05</t>
  </si>
  <si>
    <t>m-2009-m-11-n-04-20</t>
  </si>
  <si>
    <t>m-2010-k-11-z-07-04</t>
  </si>
  <si>
    <t>m-2010-n-05-l-07-13</t>
  </si>
  <si>
    <t>m-2011-x-05-e-05-17</t>
  </si>
  <si>
    <t>m-2011-y-09-k-09-19</t>
  </si>
  <si>
    <t>m-2012-e-11-z-09-22</t>
  </si>
  <si>
    <t>m-2012-k-10-a-011-25</t>
  </si>
  <si>
    <t>m-2012-r-08-y-06-21</t>
  </si>
  <si>
    <t>m-2012-y-04-z-05-20</t>
  </si>
  <si>
    <t>m-2013-c-06-h-04-19</t>
  </si>
  <si>
    <t>m-2013-r-09-n-06-02</t>
  </si>
  <si>
    <t>m-2014-n-09-u-07-23</t>
  </si>
  <si>
    <t>m-2014-r-12-r-06-06</t>
  </si>
  <si>
    <t>m-2016-r-01-i-04-05</t>
  </si>
  <si>
    <t>U003-13</t>
  </si>
  <si>
    <t>w-1937-d-01-i-06-16</t>
  </si>
  <si>
    <t>w-1938-v-02-s-08-05</t>
  </si>
  <si>
    <t>w-1941-l-05-i-010-12</t>
  </si>
  <si>
    <t>w-1941-n-03-u-07-27</t>
  </si>
  <si>
    <t>w-1942-m-07-u-09-18</t>
  </si>
  <si>
    <t>w-1943-n-03-u-08-28</t>
  </si>
  <si>
    <t>w-1943-n-10-g-06-13</t>
  </si>
  <si>
    <t>w-1945-i-12-r-09-03</t>
  </si>
  <si>
    <t>w-1947-w-07-e-09-23</t>
  </si>
  <si>
    <t>w-1949-e-02-g-08-05</t>
  </si>
  <si>
    <t>w-1951-b-09-i-08-09</t>
  </si>
  <si>
    <t>w-1951-i-08-e-08-23</t>
  </si>
  <si>
    <t>w-1951-l-01-r-08-14</t>
  </si>
  <si>
    <t>w-1951-r-11-a-04-08</t>
  </si>
  <si>
    <t>w-1951-s-01-c-07-05</t>
  </si>
  <si>
    <t>w-1952-r-09-m-03-14</t>
  </si>
  <si>
    <t>w-1954-n-11-i-06-24</t>
  </si>
  <si>
    <t>w-1955-g-10-r-04-03</t>
  </si>
  <si>
    <t>w-1956-i-09-s-04-17</t>
  </si>
  <si>
    <t>w-1956-s-08-a-05-29</t>
  </si>
  <si>
    <t>w-1957-b-06-u-07-10</t>
  </si>
  <si>
    <t>w-1957-r-07-l-09-12</t>
  </si>
  <si>
    <t>w-1957-s-01-s-08-23</t>
  </si>
  <si>
    <t>w-1958-d-06-r-010-30</t>
  </si>
  <si>
    <t>w-1958-r-02-c-04-24</t>
  </si>
  <si>
    <t>w-1959-0-09-0-01-15</t>
  </si>
  <si>
    <t>w-1961-e-09-r-06-12</t>
  </si>
  <si>
    <t>w-1962-e-02-h-07-17</t>
  </si>
  <si>
    <t>w-1963-m-02-l-05-21</t>
  </si>
  <si>
    <t>w-1965-b-07-t-09-26</t>
  </si>
  <si>
    <t>w-1965-r-03-i-06-14</t>
  </si>
  <si>
    <t>w-1965-r-08-a-05-16</t>
  </si>
  <si>
    <t>w-1966-b-08-s-07-31</t>
  </si>
  <si>
    <t>w-1966-c-06-m-07-29</t>
  </si>
  <si>
    <t>w-1966-r-03-r-06-14</t>
  </si>
  <si>
    <t>w-1966-s-12-u-07-02</t>
  </si>
  <si>
    <t>w-1967-i-02-c-07-19</t>
  </si>
  <si>
    <t>w-1967-o-04-g-06-20</t>
  </si>
  <si>
    <t>w-1967-t-06-h-06-07</t>
  </si>
  <si>
    <t>w-1968-l-01-s-010-19</t>
  </si>
  <si>
    <t>w-1969-t-04-c-04-29</t>
  </si>
  <si>
    <t>w-1971-l-09-e-011-08</t>
  </si>
  <si>
    <t>w-1971-r-08-h-07-06</t>
  </si>
  <si>
    <t>w-1972-k-01-c-04-24</t>
  </si>
  <si>
    <t>w-1973-e-12-i-06-17</t>
  </si>
  <si>
    <t>w-1975-l-08-i-04-03</t>
  </si>
  <si>
    <t>w-1975-s-10-t-07-01</t>
  </si>
  <si>
    <t>w-1977-e-06-a-04-23</t>
  </si>
  <si>
    <t>w-1978-b-10-s-04-20</t>
  </si>
  <si>
    <t>w-1979-n-01-s-05-06</t>
  </si>
  <si>
    <t>w-1979-n-12-e-06-11</t>
  </si>
  <si>
    <t>w-1980-0-12-0-01-09</t>
  </si>
  <si>
    <t>w-1981-r-06-e-07-10</t>
  </si>
  <si>
    <t>w-1982-l-05-e-08-21</t>
  </si>
  <si>
    <t>w-1983-b-02-h-07-01</t>
  </si>
  <si>
    <t>w-1983-m-03-g-04-21</t>
  </si>
  <si>
    <t>w-1985-r-01-c-04-28</t>
  </si>
  <si>
    <t>w-1985-t-06-r-05-05</t>
  </si>
  <si>
    <t>w-1987-c-10-g-06-23</t>
  </si>
  <si>
    <t>w-1987-n-05-u-05-30</t>
  </si>
  <si>
    <t>w-1987-r-02-l-07-15</t>
  </si>
  <si>
    <t>w-1988-n-11-h-08-28</t>
  </si>
  <si>
    <t>w-1990-e-04-e-06-22</t>
  </si>
  <si>
    <t>w-1992-n-01-u-05-03</t>
  </si>
  <si>
    <t>w-1993-r-08-x-07-09</t>
  </si>
  <si>
    <t>w-1994-n-09-s-06-06</t>
  </si>
  <si>
    <t>w-1994-s-07-l-09-10</t>
  </si>
  <si>
    <t>w-1995-n-02-m-08-20</t>
  </si>
  <si>
    <t>w-1996-n-04-d-07-19</t>
  </si>
  <si>
    <t>w-1997-0-02-0-01-13</t>
  </si>
  <si>
    <t>w-1997-a-05-i-08-31</t>
  </si>
  <si>
    <t>w-1997-g-04-e-08-03</t>
  </si>
  <si>
    <t>w-1999-c-11-u-08-18</t>
  </si>
  <si>
    <t>w-1999-n-06-l-06-03</t>
  </si>
  <si>
    <t>w-1999-n-10-l-010-18</t>
  </si>
  <si>
    <t>w-2000-n-09-n-04-29</t>
  </si>
  <si>
    <t>w-2000-r-02-s-07-23</t>
  </si>
  <si>
    <t>w-2001-l-02-l-06-09</t>
  </si>
  <si>
    <t>w-2002-l-08-r-06-10</t>
  </si>
  <si>
    <t>w-2003-n-04-a-05-01</t>
  </si>
  <si>
    <t>w-2004-e-12-n-05-31</t>
  </si>
  <si>
    <t>w-2005-f-02-z-06-27</t>
  </si>
  <si>
    <t>w-2005-l-11-l-06-10</t>
  </si>
  <si>
    <t>w-2006-e-02-h-08-25</t>
  </si>
  <si>
    <t>w-2007-a-05-c-04-07</t>
  </si>
  <si>
    <t>w-2007-n-05-n-012-18</t>
  </si>
  <si>
    <t>w-2008-n-03-i-07-11</t>
  </si>
  <si>
    <t>w-2009-a-06-n-06-11</t>
  </si>
  <si>
    <t>w-2009-a-09-a-08-18</t>
  </si>
  <si>
    <t>w-2009-e-10-c-05-21</t>
  </si>
  <si>
    <t>w-2009-n-06-a-09-11</t>
  </si>
  <si>
    <t>w-2015-0-01-d-02-12</t>
  </si>
  <si>
    <t>w-2015-e-10-l-08-05</t>
  </si>
  <si>
    <t>Cases with more than 1 reaction (non-unique cases of anaphylaxis)</t>
  </si>
  <si>
    <t>age (mean/SD)</t>
  </si>
  <si>
    <t>Female</t>
  </si>
  <si>
    <t>p&lt;0.001</t>
  </si>
  <si>
    <t>other</t>
  </si>
  <si>
    <t>47.84</t>
  </si>
  <si>
    <r>
      <rPr>
        <sz val="9"/>
        <color theme="1"/>
        <rFont val="Calibri"/>
        <family val="2"/>
      </rPr>
      <t>±</t>
    </r>
    <r>
      <rPr>
        <i/>
        <sz val="9"/>
        <color theme="1"/>
        <rFont val="Calibri"/>
        <family val="2"/>
      </rPr>
      <t>15.58</t>
    </r>
  </si>
  <si>
    <t>±6,55</t>
  </si>
  <si>
    <t>±6,75</t>
  </si>
  <si>
    <t>±4,84</t>
  </si>
  <si>
    <t>Chi²test</t>
  </si>
  <si>
    <t xml:space="preserve"> Atopic disease</t>
  </si>
  <si>
    <t xml:space="preserve"> Cardiovascular  disease</t>
  </si>
  <si>
    <t xml:space="preserve"> Mastocytosis</t>
  </si>
  <si>
    <t xml:space="preserve"> Thyroid disease</t>
  </si>
  <si>
    <t>Co-morbitities</t>
  </si>
  <si>
    <t xml:space="preserve"> involved in general</t>
  </si>
  <si>
    <t xml:space="preserve"> drugs</t>
  </si>
  <si>
    <t xml:space="preserve"> Physical exercise</t>
  </si>
  <si>
    <t xml:space="preserve"> Psychological stress</t>
  </si>
  <si>
    <t xml:space="preserve"> Alcohol</t>
  </si>
  <si>
    <t xml:space="preserve"> Mensis</t>
  </si>
  <si>
    <t xml:space="preserve"> Acute Infection</t>
  </si>
  <si>
    <t>Cofactors</t>
  </si>
  <si>
    <t>Repeated reaction</t>
  </si>
  <si>
    <t>yes</t>
  </si>
  <si>
    <t/>
  </si>
  <si>
    <t>d_age groups compared to elderly &gt;65 * Sex Kreuztabelle</t>
  </si>
  <si>
    <t>Sex</t>
  </si>
  <si>
    <t>Gesamt</t>
  </si>
  <si>
    <t>female</t>
  </si>
  <si>
    <t>male</t>
  </si>
  <si>
    <t>d_age groups compared to elderly &gt;65</t>
  </si>
  <si>
    <t>young adults</t>
  </si>
  <si>
    <t>Anzahl</t>
  </si>
  <si>
    <t>Erwartete Anzahl</t>
  </si>
  <si>
    <t>% innerhalb von d_age groups compared to elderly &gt;65</t>
  </si>
  <si>
    <t>Korrigierte Residuen</t>
  </si>
  <si>
    <t>adults18-64</t>
  </si>
  <si>
    <t>seniors 65+</t>
  </si>
  <si>
    <t>overall p-value</t>
  </si>
  <si>
    <t>adjusted p-value</t>
  </si>
  <si>
    <t>overall p-value divided by the number of analysis, here 3x2</t>
  </si>
  <si>
    <t>single p-values</t>
  </si>
  <si>
    <t>CHIQU.VERT.RE(D8^2;2), letzte Zahl ist Freiheitsgrad</t>
  </si>
  <si>
    <t>Korrigierte Residuen (z-Score)</t>
  </si>
  <si>
    <t>[atopic diseases] [current history] 4.1 Does the patient have concomitant diseases?</t>
  </si>
  <si>
    <t>no</t>
  </si>
  <si>
    <t>fett gedruckt signifikanter Unterschied zu Elderly</t>
  </si>
  <si>
    <t>[cardiovascular disease ] [current history] 4.1 Does the patient have concomitant diseases?</t>
  </si>
  <si>
    <t>[cardiovascular disease ] [current history] 4.1 Does the patient have concomitant diseases? * d_age groups compared to elderly &gt;65 Kreuztabelle</t>
  </si>
  <si>
    <t>% innerhalb von [cardiovascular disease ] [current history] 4.1 Does the patient have concomitant diseases?</t>
  </si>
  <si>
    <t>Kreuztabelle</t>
  </si>
  <si>
    <t>% innerhalb von [atopic diseases] [current history] 4.1 Does the patient have concomitant diseases?</t>
  </si>
  <si>
    <t>[thyroid disease] [current history] 4.1 Does the patient have concomitant diseases?</t>
  </si>
  <si>
    <t>% innerhalb von [thyroid disease] [current history] 4.1 Does the patient have concomitant diseases?</t>
  </si>
  <si>
    <t>unknown</t>
  </si>
  <si>
    <t>[mastocytosis] [current history] 4.1 Does the patient have concomitant diseases?</t>
  </si>
  <si>
    <t>% innerhalb von [mastocytosis] [current history] 4.1 Does the patient have concomitant diseases?</t>
  </si>
  <si>
    <t>NS</t>
  </si>
  <si>
    <t>zu was sind die Seniors signifikant unterschiedlich? (zu beiden anderen gurppen?)</t>
  </si>
  <si>
    <t>You tube tudorial, aber laut Wojciech nicht korrekt, sondern zwischen allen einzelgruppen einen weiteren Chi² Test machen und nur die sind signifikant die den adjustierten p-Value unterscheiten</t>
  </si>
  <si>
    <t>1. mit Chi² overall p-value berechnen, falls signifikant Gruppen individulle zu Elderly mit Chi² berechnen, hier sind nur p-values koorekt, die unterhalb vom adjustierten sind.</t>
  </si>
  <si>
    <t>overall p-value divided by the number of analysis, here 3+8, für alle Grunderkrankungen betrachtet</t>
  </si>
  <si>
    <t>Total</t>
  </si>
  <si>
    <t>Elicitor known</t>
  </si>
  <si>
    <t>Elicitor suspected</t>
  </si>
  <si>
    <t xml:space="preserve">Drugs </t>
  </si>
  <si>
    <t>analgesics</t>
  </si>
  <si>
    <t>antibiotics</t>
  </si>
  <si>
    <t>Local anesthetics</t>
  </si>
  <si>
    <t>x-ray (contrast agent)</t>
  </si>
  <si>
    <t>PPI</t>
  </si>
  <si>
    <t xml:space="preserve">  Cardiovascular drugs</t>
  </si>
  <si>
    <t>Insects</t>
  </si>
  <si>
    <t xml:space="preserve"> Yellow jacket</t>
  </si>
  <si>
    <t xml:space="preserve"> Bee</t>
  </si>
  <si>
    <t xml:space="preserve"> Hornet</t>
  </si>
  <si>
    <t>Food</t>
  </si>
  <si>
    <t>wheat</t>
  </si>
  <si>
    <t>hazelnut</t>
  </si>
  <si>
    <t>soy</t>
  </si>
  <si>
    <t>celery</t>
  </si>
  <si>
    <t>shellfish</t>
  </si>
  <si>
    <t>peanut</t>
  </si>
  <si>
    <t>Immunotherapy (SIT)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</si>
</sst>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0"/>
    <numFmt numFmtId="165" formatCode="###0.0"/>
    <numFmt numFmtId="166" formatCode="###0.0%"/>
    <numFmt numFmtId="167" formatCode="###0.0000"/>
    <numFmt numFmtId="168" formatCode="###0.00000"/>
    <numFmt numFmtId="169" formatCode="0.00000"/>
    <numFmt numFmtId="170" formatCode="0.0000"/>
    <numFmt numFmtId="171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sz val="11"/>
      <name val="Calibri"/>
      <family val="2"/>
    </font>
    <font>
      <sz val="10"/>
      <name val="Arial"/>
    </font>
    <font>
      <b/>
      <sz val="7"/>
      <color indexed="8"/>
      <name val="Arial Bold"/>
    </font>
    <font>
      <sz val="7"/>
      <color indexed="8"/>
      <name val="Arial"/>
    </font>
    <font>
      <i/>
      <sz val="8"/>
      <color theme="1"/>
      <name val="Calibri"/>
      <family val="2"/>
      <scheme val="minor"/>
    </font>
    <font>
      <sz val="7"/>
      <color indexed="8"/>
      <name val="Arial"/>
      <family val="2"/>
    </font>
    <font>
      <sz val="7"/>
      <color rgb="FFFF0000"/>
      <name val="Arial"/>
      <family val="2"/>
    </font>
    <font>
      <i/>
      <sz val="9"/>
      <name val="Calibri"/>
      <family val="2"/>
      <scheme val="minor"/>
    </font>
    <font>
      <sz val="10"/>
      <name val="Arial"/>
      <family val="2"/>
    </font>
    <font>
      <i/>
      <sz val="8"/>
      <name val="Calibri"/>
      <family val="2"/>
      <scheme val="minor"/>
    </font>
    <font>
      <sz val="7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n">
        <color indexed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/>
    <xf numFmtId="0" fontId="18" fillId="0" borderId="0"/>
  </cellStyleXfs>
  <cellXfs count="145">
    <xf numFmtId="0" fontId="0" fillId="0" borderId="0" xfId="0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5" fillId="0" borderId="0" xfId="0" applyFont="1"/>
    <xf numFmtId="9" fontId="0" fillId="0" borderId="0" xfId="1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3" fillId="0" borderId="1" xfId="0" applyFont="1" applyBorder="1"/>
    <xf numFmtId="0" fontId="0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9" fontId="5" fillId="0" borderId="0" xfId="1" applyFont="1" applyAlignment="1">
      <alignment horizontal="center"/>
    </xf>
    <xf numFmtId="9" fontId="4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16" fontId="9" fillId="0" borderId="0" xfId="0" applyNumberFormat="1" applyFont="1" applyAlignment="1">
      <alignment horizontal="center"/>
    </xf>
    <xf numFmtId="0" fontId="10" fillId="0" borderId="0" xfId="1" applyNumberFormat="1" applyFont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9" fontId="5" fillId="2" borderId="0" xfId="1" applyFont="1" applyFill="1" applyAlignment="1">
      <alignment horizontal="center"/>
    </xf>
    <xf numFmtId="0" fontId="0" fillId="0" borderId="1" xfId="0" applyFont="1" applyBorder="1" applyAlignment="1">
      <alignment horizontal="right"/>
    </xf>
    <xf numFmtId="0" fontId="0" fillId="2" borderId="0" xfId="0" applyFill="1" applyAlignment="1">
      <alignment horizontal="center"/>
    </xf>
    <xf numFmtId="9" fontId="3" fillId="0" borderId="0" xfId="1" applyFont="1" applyAlignment="1">
      <alignment horizontal="center"/>
    </xf>
    <xf numFmtId="0" fontId="3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1" fillId="0" borderId="0" xfId="2"/>
    <xf numFmtId="0" fontId="13" fillId="0" borderId="14" xfId="2" applyFont="1" applyBorder="1" applyAlignment="1">
      <alignment horizontal="center" wrapText="1"/>
    </xf>
    <xf numFmtId="0" fontId="13" fillId="0" borderId="15" xfId="2" applyFont="1" applyBorder="1" applyAlignment="1">
      <alignment horizontal="center" wrapText="1"/>
    </xf>
    <xf numFmtId="0" fontId="13" fillId="0" borderId="7" xfId="2" applyFont="1" applyBorder="1" applyAlignment="1">
      <alignment horizontal="left" vertical="top" wrapText="1"/>
    </xf>
    <xf numFmtId="164" fontId="13" fillId="0" borderId="19" xfId="2" applyNumberFormat="1" applyFont="1" applyBorder="1" applyAlignment="1">
      <alignment horizontal="right" vertical="center"/>
    </xf>
    <xf numFmtId="164" fontId="13" fillId="0" borderId="20" xfId="2" applyNumberFormat="1" applyFont="1" applyBorder="1" applyAlignment="1">
      <alignment horizontal="right" vertical="center"/>
    </xf>
    <xf numFmtId="164" fontId="13" fillId="0" borderId="21" xfId="2" applyNumberFormat="1" applyFont="1" applyBorder="1" applyAlignment="1">
      <alignment horizontal="right" vertical="center"/>
    </xf>
    <xf numFmtId="0" fontId="13" fillId="0" borderId="23" xfId="2" applyFont="1" applyBorder="1" applyAlignment="1">
      <alignment horizontal="left" vertical="top" wrapText="1"/>
    </xf>
    <xf numFmtId="165" fontId="13" fillId="0" borderId="24" xfId="2" applyNumberFormat="1" applyFont="1" applyBorder="1" applyAlignment="1">
      <alignment horizontal="right" vertical="center"/>
    </xf>
    <xf numFmtId="165" fontId="13" fillId="0" borderId="25" xfId="2" applyNumberFormat="1" applyFont="1" applyBorder="1" applyAlignment="1">
      <alignment horizontal="right" vertical="center"/>
    </xf>
    <xf numFmtId="165" fontId="13" fillId="0" borderId="26" xfId="2" applyNumberFormat="1" applyFont="1" applyBorder="1" applyAlignment="1">
      <alignment horizontal="right" vertical="center"/>
    </xf>
    <xf numFmtId="166" fontId="13" fillId="0" borderId="24" xfId="2" applyNumberFormat="1" applyFont="1" applyBorder="1" applyAlignment="1">
      <alignment horizontal="right" vertical="center"/>
    </xf>
    <xf numFmtId="166" fontId="13" fillId="0" borderId="25" xfId="2" applyNumberFormat="1" applyFont="1" applyBorder="1" applyAlignment="1">
      <alignment horizontal="right" vertical="center"/>
    </xf>
    <xf numFmtId="166" fontId="13" fillId="0" borderId="26" xfId="2" applyNumberFormat="1" applyFont="1" applyBorder="1" applyAlignment="1">
      <alignment horizontal="right" vertical="center"/>
    </xf>
    <xf numFmtId="0" fontId="13" fillId="0" borderId="28" xfId="2" applyFont="1" applyBorder="1" applyAlignment="1">
      <alignment horizontal="left" vertical="top" wrapText="1"/>
    </xf>
    <xf numFmtId="165" fontId="13" fillId="0" borderId="29" xfId="2" applyNumberFormat="1" applyFont="1" applyBorder="1" applyAlignment="1">
      <alignment horizontal="right" vertical="center"/>
    </xf>
    <xf numFmtId="165" fontId="13" fillId="0" borderId="30" xfId="2" applyNumberFormat="1" applyFont="1" applyBorder="1" applyAlignment="1">
      <alignment horizontal="right" vertical="center"/>
    </xf>
    <xf numFmtId="0" fontId="13" fillId="0" borderId="31" xfId="2" applyFont="1" applyBorder="1" applyAlignment="1">
      <alignment horizontal="left" vertical="center" wrapText="1"/>
    </xf>
    <xf numFmtId="164" fontId="13" fillId="0" borderId="24" xfId="2" applyNumberFormat="1" applyFont="1" applyBorder="1" applyAlignment="1">
      <alignment horizontal="right" vertical="center"/>
    </xf>
    <xf numFmtId="164" fontId="13" fillId="0" borderId="25" xfId="2" applyNumberFormat="1" applyFont="1" applyBorder="1" applyAlignment="1">
      <alignment horizontal="right" vertical="center"/>
    </xf>
    <xf numFmtId="164" fontId="13" fillId="0" borderId="26" xfId="2" applyNumberFormat="1" applyFont="1" applyBorder="1" applyAlignment="1">
      <alignment horizontal="right" vertical="center"/>
    </xf>
    <xf numFmtId="0" fontId="13" fillId="0" borderId="27" xfId="2" applyFont="1" applyBorder="1" applyAlignment="1">
      <alignment horizontal="left" vertical="top" wrapText="1"/>
    </xf>
    <xf numFmtId="0" fontId="13" fillId="0" borderId="26" xfId="2" applyFont="1" applyBorder="1" applyAlignment="1">
      <alignment horizontal="left" vertical="center" wrapText="1"/>
    </xf>
    <xf numFmtId="0" fontId="14" fillId="0" borderId="0" xfId="0" applyFont="1"/>
    <xf numFmtId="0" fontId="16" fillId="0" borderId="27" xfId="2" applyFont="1" applyBorder="1" applyAlignment="1">
      <alignment horizontal="left" vertical="top" wrapText="1"/>
    </xf>
    <xf numFmtId="0" fontId="16" fillId="0" borderId="26" xfId="2" applyFont="1" applyBorder="1" applyAlignment="1">
      <alignment horizontal="left" vertical="center" wrapText="1"/>
    </xf>
    <xf numFmtId="0" fontId="2" fillId="0" borderId="0" xfId="0" applyFont="1"/>
    <xf numFmtId="168" fontId="16" fillId="0" borderId="24" xfId="2" applyNumberFormat="1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9" fillId="0" borderId="0" xfId="2" applyFont="1"/>
    <xf numFmtId="0" fontId="16" fillId="0" borderId="28" xfId="2" applyFont="1" applyBorder="1" applyAlignment="1">
      <alignment horizontal="left" vertical="top" wrapText="1"/>
    </xf>
    <xf numFmtId="0" fontId="16" fillId="0" borderId="23" xfId="2" applyFont="1" applyBorder="1" applyAlignment="1">
      <alignment horizontal="left" vertical="center" wrapText="1"/>
    </xf>
    <xf numFmtId="0" fontId="18" fillId="0" borderId="0" xfId="3"/>
    <xf numFmtId="0" fontId="15" fillId="0" borderId="14" xfId="3" applyFont="1" applyBorder="1" applyAlignment="1">
      <alignment horizontal="center" wrapText="1"/>
    </xf>
    <xf numFmtId="0" fontId="15" fillId="0" borderId="15" xfId="3" applyFont="1" applyBorder="1" applyAlignment="1">
      <alignment horizontal="center" wrapText="1"/>
    </xf>
    <xf numFmtId="0" fontId="15" fillId="0" borderId="7" xfId="3" applyFont="1" applyBorder="1" applyAlignment="1">
      <alignment horizontal="left" vertical="top" wrapText="1"/>
    </xf>
    <xf numFmtId="164" fontId="15" fillId="0" borderId="19" xfId="3" applyNumberFormat="1" applyFont="1" applyBorder="1" applyAlignment="1">
      <alignment horizontal="right" vertical="center"/>
    </xf>
    <xf numFmtId="164" fontId="15" fillId="0" borderId="20" xfId="3" applyNumberFormat="1" applyFont="1" applyBorder="1" applyAlignment="1">
      <alignment horizontal="right" vertical="center"/>
    </xf>
    <xf numFmtId="164" fontId="15" fillId="0" borderId="21" xfId="3" applyNumberFormat="1" applyFont="1" applyBorder="1" applyAlignment="1">
      <alignment horizontal="right" vertical="center"/>
    </xf>
    <xf numFmtId="0" fontId="15" fillId="0" borderId="23" xfId="3" applyFont="1" applyBorder="1" applyAlignment="1">
      <alignment horizontal="left" vertical="top" wrapText="1"/>
    </xf>
    <xf numFmtId="165" fontId="15" fillId="0" borderId="24" xfId="3" applyNumberFormat="1" applyFont="1" applyBorder="1" applyAlignment="1">
      <alignment horizontal="right" vertical="center"/>
    </xf>
    <xf numFmtId="165" fontId="15" fillId="0" borderId="25" xfId="3" applyNumberFormat="1" applyFont="1" applyBorder="1" applyAlignment="1">
      <alignment horizontal="right" vertical="center"/>
    </xf>
    <xf numFmtId="165" fontId="15" fillId="0" borderId="26" xfId="3" applyNumberFormat="1" applyFont="1" applyBorder="1" applyAlignment="1">
      <alignment horizontal="right" vertical="center"/>
    </xf>
    <xf numFmtId="166" fontId="15" fillId="0" borderId="24" xfId="3" applyNumberFormat="1" applyFont="1" applyBorder="1" applyAlignment="1">
      <alignment horizontal="right" vertical="center"/>
    </xf>
    <xf numFmtId="166" fontId="15" fillId="0" borderId="25" xfId="3" applyNumberFormat="1" applyFont="1" applyBorder="1" applyAlignment="1">
      <alignment horizontal="right" vertical="center"/>
    </xf>
    <xf numFmtId="166" fontId="15" fillId="0" borderId="26" xfId="3" applyNumberFormat="1" applyFont="1" applyBorder="1" applyAlignment="1">
      <alignment horizontal="right" vertical="center"/>
    </xf>
    <xf numFmtId="0" fontId="15" fillId="0" borderId="28" xfId="3" applyFont="1" applyBorder="1" applyAlignment="1">
      <alignment horizontal="left" vertical="top" wrapText="1"/>
    </xf>
    <xf numFmtId="165" fontId="15" fillId="0" borderId="29" xfId="3" applyNumberFormat="1" applyFont="1" applyBorder="1" applyAlignment="1">
      <alignment horizontal="right" vertical="center"/>
    </xf>
    <xf numFmtId="165" fontId="15" fillId="0" borderId="30" xfId="3" applyNumberFormat="1" applyFont="1" applyBorder="1" applyAlignment="1">
      <alignment horizontal="right" vertical="center"/>
    </xf>
    <xf numFmtId="0" fontId="15" fillId="0" borderId="31" xfId="3" applyFont="1" applyBorder="1" applyAlignment="1">
      <alignment horizontal="left" vertical="center" wrapText="1"/>
    </xf>
    <xf numFmtId="164" fontId="15" fillId="0" borderId="24" xfId="3" applyNumberFormat="1" applyFont="1" applyBorder="1" applyAlignment="1">
      <alignment horizontal="right" vertical="center"/>
    </xf>
    <xf numFmtId="164" fontId="15" fillId="0" borderId="25" xfId="3" applyNumberFormat="1" applyFont="1" applyBorder="1" applyAlignment="1">
      <alignment horizontal="right" vertical="center"/>
    </xf>
    <xf numFmtId="164" fontId="15" fillId="0" borderId="26" xfId="3" applyNumberFormat="1" applyFont="1" applyBorder="1" applyAlignment="1">
      <alignment horizontal="right" vertical="center"/>
    </xf>
    <xf numFmtId="0" fontId="15" fillId="0" borderId="32" xfId="3" applyFont="1" applyBorder="1" applyAlignment="1">
      <alignment horizontal="left" vertical="top" wrapText="1"/>
    </xf>
    <xf numFmtId="0" fontId="15" fillId="0" borderId="0" xfId="3" applyFont="1" applyBorder="1" applyAlignment="1">
      <alignment horizontal="left" vertical="top" wrapText="1"/>
    </xf>
    <xf numFmtId="0" fontId="15" fillId="0" borderId="27" xfId="3" applyFont="1" applyBorder="1" applyAlignment="1">
      <alignment horizontal="left" vertical="top" wrapText="1"/>
    </xf>
    <xf numFmtId="0" fontId="15" fillId="0" borderId="26" xfId="3" applyFont="1" applyBorder="1" applyAlignment="1">
      <alignment horizontal="left" vertical="center" wrapText="1"/>
    </xf>
    <xf numFmtId="11" fontId="16" fillId="0" borderId="24" xfId="2" applyNumberFormat="1" applyFont="1" applyBorder="1" applyAlignment="1">
      <alignment horizontal="right" vertical="center"/>
    </xf>
    <xf numFmtId="170" fontId="0" fillId="0" borderId="0" xfId="0" applyNumberFormat="1"/>
    <xf numFmtId="9" fontId="6" fillId="0" borderId="0" xfId="1" applyFont="1" applyAlignment="1">
      <alignment horizontal="center"/>
    </xf>
    <xf numFmtId="169" fontId="16" fillId="0" borderId="24" xfId="2" applyNumberFormat="1" applyFont="1" applyBorder="1" applyAlignment="1">
      <alignment horizontal="right" vertical="center"/>
    </xf>
    <xf numFmtId="0" fontId="4" fillId="0" borderId="0" xfId="0" applyFont="1" applyFill="1" applyAlignment="1">
      <alignment horizontal="center"/>
    </xf>
    <xf numFmtId="9" fontId="4" fillId="0" borderId="0" xfId="1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9" fontId="21" fillId="0" borderId="0" xfId="1" applyFont="1" applyAlignment="1">
      <alignment horizontal="center"/>
    </xf>
    <xf numFmtId="171" fontId="20" fillId="0" borderId="24" xfId="2" applyNumberFormat="1" applyFont="1" applyBorder="1" applyAlignment="1">
      <alignment horizontal="right" vertical="center"/>
    </xf>
    <xf numFmtId="0" fontId="6" fillId="0" borderId="0" xfId="0" applyFont="1" applyFill="1" applyAlignment="1">
      <alignment horizontal="center"/>
    </xf>
    <xf numFmtId="2" fontId="20" fillId="0" borderId="24" xfId="2" applyNumberFormat="1" applyFont="1" applyBorder="1" applyAlignment="1">
      <alignment horizontal="right" vertical="center"/>
    </xf>
    <xf numFmtId="169" fontId="20" fillId="0" borderId="24" xfId="2" applyNumberFormat="1" applyFont="1" applyBorder="1" applyAlignment="1">
      <alignment horizontal="right" vertical="center"/>
    </xf>
    <xf numFmtId="167" fontId="20" fillId="0" borderId="24" xfId="2" applyNumberFormat="1" applyFont="1" applyBorder="1" applyAlignment="1">
      <alignment horizontal="right" vertical="center"/>
    </xf>
    <xf numFmtId="0" fontId="22" fillId="2" borderId="0" xfId="0" applyFont="1" applyFill="1" applyAlignment="1">
      <alignment horizontal="center" wrapText="1"/>
    </xf>
    <xf numFmtId="0" fontId="12" fillId="0" borderId="0" xfId="3" applyFont="1" applyBorder="1" applyAlignment="1">
      <alignment horizontal="center" vertical="center" wrapText="1"/>
    </xf>
    <xf numFmtId="0" fontId="15" fillId="0" borderId="5" xfId="3" applyFont="1" applyBorder="1" applyAlignment="1">
      <alignment horizontal="left" wrapText="1"/>
    </xf>
    <xf numFmtId="0" fontId="15" fillId="0" borderId="6" xfId="3" applyFont="1" applyBorder="1" applyAlignment="1">
      <alignment horizontal="left" wrapText="1"/>
    </xf>
    <xf numFmtId="0" fontId="15" fillId="0" borderId="7" xfId="3" applyFont="1" applyBorder="1" applyAlignment="1">
      <alignment horizontal="left" wrapText="1"/>
    </xf>
    <xf numFmtId="0" fontId="15" fillId="0" borderId="11" xfId="3" applyFont="1" applyBorder="1" applyAlignment="1">
      <alignment horizontal="left" wrapText="1"/>
    </xf>
    <xf numFmtId="0" fontId="15" fillId="0" borderId="12" xfId="3" applyFont="1" applyBorder="1" applyAlignment="1">
      <alignment horizontal="left" wrapText="1"/>
    </xf>
    <xf numFmtId="0" fontId="15" fillId="0" borderId="13" xfId="3" applyFont="1" applyBorder="1" applyAlignment="1">
      <alignment horizontal="left" wrapText="1"/>
    </xf>
    <xf numFmtId="0" fontId="15" fillId="0" borderId="8" xfId="3" applyFont="1" applyBorder="1" applyAlignment="1">
      <alignment horizontal="center" wrapText="1"/>
    </xf>
    <xf numFmtId="0" fontId="15" fillId="0" borderId="9" xfId="3" applyFont="1" applyBorder="1" applyAlignment="1">
      <alignment horizontal="center" wrapText="1"/>
    </xf>
    <xf numFmtId="0" fontId="15" fillId="0" borderId="10" xfId="3" applyFont="1" applyBorder="1" applyAlignment="1">
      <alignment horizontal="center" wrapText="1"/>
    </xf>
    <xf numFmtId="0" fontId="15" fillId="0" borderId="16" xfId="3" applyFont="1" applyBorder="1" applyAlignment="1">
      <alignment horizontal="center" wrapText="1"/>
    </xf>
    <xf numFmtId="0" fontId="15" fillId="0" borderId="17" xfId="3" applyFont="1" applyBorder="1" applyAlignment="1">
      <alignment horizontal="left" vertical="top" wrapText="1"/>
    </xf>
    <xf numFmtId="0" fontId="15" fillId="0" borderId="22" xfId="3" applyFont="1" applyBorder="1" applyAlignment="1">
      <alignment horizontal="left" vertical="top" wrapText="1"/>
    </xf>
    <xf numFmtId="0" fontId="15" fillId="0" borderId="32" xfId="3" applyFont="1" applyBorder="1" applyAlignment="1">
      <alignment horizontal="left" vertical="top" wrapText="1"/>
    </xf>
    <xf numFmtId="0" fontId="15" fillId="0" borderId="18" xfId="3" applyFont="1" applyBorder="1" applyAlignment="1">
      <alignment horizontal="left" vertical="top" wrapText="1"/>
    </xf>
    <xf numFmtId="0" fontId="15" fillId="0" borderId="0" xfId="3" applyFont="1" applyBorder="1" applyAlignment="1">
      <alignment horizontal="left" vertical="top" wrapText="1"/>
    </xf>
    <xf numFmtId="0" fontId="15" fillId="0" borderId="27" xfId="3" applyFont="1" applyBorder="1" applyAlignment="1">
      <alignment horizontal="left" vertical="top" wrapText="1"/>
    </xf>
    <xf numFmtId="0" fontId="12" fillId="0" borderId="0" xfId="2" applyFont="1" applyBorder="1" applyAlignment="1">
      <alignment horizontal="center" vertical="center" wrapText="1"/>
    </xf>
    <xf numFmtId="0" fontId="13" fillId="0" borderId="5" xfId="2" applyFont="1" applyBorder="1" applyAlignment="1">
      <alignment horizontal="left" wrapText="1"/>
    </xf>
    <xf numFmtId="0" fontId="13" fillId="0" borderId="6" xfId="2" applyFont="1" applyBorder="1" applyAlignment="1">
      <alignment horizontal="left" wrapText="1"/>
    </xf>
    <xf numFmtId="0" fontId="13" fillId="0" borderId="7" xfId="2" applyFont="1" applyBorder="1" applyAlignment="1">
      <alignment horizontal="left" wrapText="1"/>
    </xf>
    <xf numFmtId="0" fontId="13" fillId="0" borderId="11" xfId="2" applyFont="1" applyBorder="1" applyAlignment="1">
      <alignment horizontal="left" wrapText="1"/>
    </xf>
    <xf numFmtId="0" fontId="13" fillId="0" borderId="12" xfId="2" applyFont="1" applyBorder="1" applyAlignment="1">
      <alignment horizontal="left" wrapText="1"/>
    </xf>
    <xf numFmtId="0" fontId="13" fillId="0" borderId="13" xfId="2" applyFont="1" applyBorder="1" applyAlignment="1">
      <alignment horizontal="left" wrapText="1"/>
    </xf>
    <xf numFmtId="0" fontId="13" fillId="0" borderId="8" xfId="2" applyFont="1" applyBorder="1" applyAlignment="1">
      <alignment horizontal="center" wrapText="1"/>
    </xf>
    <xf numFmtId="0" fontId="13" fillId="0" borderId="9" xfId="2" applyFont="1" applyBorder="1" applyAlignment="1">
      <alignment horizontal="center" wrapText="1"/>
    </xf>
    <xf numFmtId="0" fontId="13" fillId="0" borderId="10" xfId="2" applyFont="1" applyBorder="1" applyAlignment="1">
      <alignment horizontal="center" wrapText="1"/>
    </xf>
    <xf numFmtId="0" fontId="13" fillId="0" borderId="16" xfId="2" applyFont="1" applyBorder="1" applyAlignment="1">
      <alignment horizontal="center" wrapText="1"/>
    </xf>
    <xf numFmtId="0" fontId="13" fillId="0" borderId="17" xfId="2" applyFont="1" applyBorder="1" applyAlignment="1">
      <alignment horizontal="left" vertical="top" wrapText="1"/>
    </xf>
    <xf numFmtId="0" fontId="13" fillId="0" borderId="22" xfId="2" applyFont="1" applyBorder="1" applyAlignment="1">
      <alignment horizontal="left" vertical="top" wrapText="1"/>
    </xf>
    <xf numFmtId="0" fontId="13" fillId="0" borderId="32" xfId="2" applyFont="1" applyBorder="1" applyAlignment="1">
      <alignment horizontal="left" vertical="top" wrapText="1"/>
    </xf>
    <xf numFmtId="0" fontId="13" fillId="0" borderId="18" xfId="2" applyFont="1" applyBorder="1" applyAlignment="1">
      <alignment horizontal="left" vertical="top" wrapText="1"/>
    </xf>
    <xf numFmtId="0" fontId="13" fillId="0" borderId="0" xfId="2" applyFont="1" applyBorder="1" applyAlignment="1">
      <alignment horizontal="left" vertical="top" wrapText="1"/>
    </xf>
    <xf numFmtId="0" fontId="13" fillId="0" borderId="27" xfId="2" applyFont="1" applyBorder="1" applyAlignment="1">
      <alignment horizontal="left" vertical="top" wrapText="1"/>
    </xf>
    <xf numFmtId="0" fontId="3" fillId="0" borderId="2" xfId="0" applyFont="1" applyBorder="1"/>
    <xf numFmtId="0" fontId="4" fillId="0" borderId="3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9" fontId="17" fillId="0" borderId="0" xfId="1" applyFont="1" applyAlignment="1">
      <alignment horizontal="center"/>
    </xf>
  </cellXfs>
  <cellStyles count="4">
    <cellStyle name="Prozent" xfId="1" builtinId="5"/>
    <cellStyle name="Standard" xfId="0" builtinId="0"/>
    <cellStyle name="Standard_Chi2 test post hoc" xfId="2"/>
    <cellStyle name="Standard_Chi2 test post hoc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"/>
  <sheetViews>
    <sheetView tabSelected="1" topLeftCell="A30" workbookViewId="0">
      <selection activeCell="B36" sqref="B36:C36"/>
    </sheetView>
  </sheetViews>
  <sheetFormatPr baseColWidth="10" defaultRowHeight="14.4"/>
  <cols>
    <col min="1" max="1" width="24.5546875" bestFit="1" customWidth="1"/>
    <col min="14" max="14" width="11.5546875" style="21"/>
  </cols>
  <sheetData>
    <row r="1" spans="1:18">
      <c r="A1" s="1" t="s">
        <v>0</v>
      </c>
      <c r="B1" s="2" t="s">
        <v>2</v>
      </c>
      <c r="C1" s="3"/>
    </row>
    <row r="2" spans="1:18">
      <c r="A2" s="1" t="s">
        <v>1</v>
      </c>
      <c r="B2" s="1" t="s">
        <v>3</v>
      </c>
      <c r="C2" s="3"/>
    </row>
    <row r="4" spans="1:18">
      <c r="A4" t="s">
        <v>4</v>
      </c>
      <c r="B4" s="4">
        <v>10212</v>
      </c>
    </row>
    <row r="5" spans="1:18">
      <c r="A5" t="s">
        <v>5</v>
      </c>
      <c r="B5" s="4">
        <f>B4-9</f>
        <v>10203</v>
      </c>
      <c r="C5" t="s">
        <v>6</v>
      </c>
    </row>
    <row r="6" spans="1:18">
      <c r="A6" s="5" t="s">
        <v>8</v>
      </c>
      <c r="C6" s="10" t="s">
        <v>23</v>
      </c>
      <c r="D6" s="10" t="s">
        <v>19</v>
      </c>
      <c r="N6" s="103" t="s">
        <v>294</v>
      </c>
    </row>
    <row r="7" spans="1:18" ht="14.4" customHeight="1">
      <c r="A7" t="s">
        <v>7</v>
      </c>
      <c r="B7">
        <v>9415</v>
      </c>
      <c r="C7" s="11">
        <v>2524</v>
      </c>
      <c r="D7" s="4">
        <f>B7-C7</f>
        <v>6891</v>
      </c>
      <c r="E7" s="6"/>
      <c r="N7" s="103"/>
    </row>
    <row r="8" spans="1:18">
      <c r="A8" s="5" t="s">
        <v>9</v>
      </c>
      <c r="B8" s="8" t="s">
        <v>13</v>
      </c>
      <c r="C8" s="3"/>
      <c r="D8" s="3"/>
      <c r="E8" s="3"/>
      <c r="F8" s="8" t="s">
        <v>14</v>
      </c>
      <c r="G8" s="8"/>
      <c r="H8" s="8"/>
      <c r="I8" s="8"/>
      <c r="J8" s="8" t="s">
        <v>15</v>
      </c>
      <c r="K8" s="3"/>
      <c r="L8" s="3"/>
      <c r="M8" s="3"/>
      <c r="N8" s="103"/>
      <c r="O8" s="8" t="s">
        <v>18</v>
      </c>
      <c r="P8" s="3"/>
      <c r="Q8" s="3"/>
      <c r="R8" s="3"/>
    </row>
    <row r="9" spans="1:18">
      <c r="B9" s="8" t="s">
        <v>22</v>
      </c>
      <c r="C9" s="3"/>
      <c r="D9" s="9" t="s">
        <v>16</v>
      </c>
      <c r="E9" s="9" t="s">
        <v>17</v>
      </c>
      <c r="F9" s="8" t="s">
        <v>21</v>
      </c>
      <c r="G9" s="8"/>
      <c r="H9" s="9" t="s">
        <v>16</v>
      </c>
      <c r="I9" s="9" t="s">
        <v>17</v>
      </c>
      <c r="J9" s="8" t="s">
        <v>20</v>
      </c>
      <c r="K9" s="3"/>
      <c r="L9" s="9" t="s">
        <v>16</v>
      </c>
      <c r="M9" s="9" t="s">
        <v>17</v>
      </c>
      <c r="N9" s="22" t="s">
        <v>256</v>
      </c>
      <c r="O9" s="8" t="s">
        <v>19</v>
      </c>
      <c r="P9" s="3"/>
      <c r="Q9" s="9" t="s">
        <v>16</v>
      </c>
      <c r="R9" s="9" t="s">
        <v>17</v>
      </c>
    </row>
    <row r="10" spans="1:18">
      <c r="A10" t="s">
        <v>10</v>
      </c>
      <c r="B10" s="3">
        <v>1471</v>
      </c>
      <c r="C10" s="17">
        <f>B10/B$13</f>
        <v>0.65030946065428819</v>
      </c>
      <c r="D10" s="3"/>
      <c r="E10" s="3"/>
      <c r="F10" s="3">
        <v>2034</v>
      </c>
      <c r="G10" s="17">
        <f>F10/F$13</f>
        <v>0.5801483171705647</v>
      </c>
      <c r="H10" s="3"/>
      <c r="I10" s="3"/>
      <c r="J10" s="3">
        <v>550</v>
      </c>
      <c r="K10" s="17">
        <f>J10/J$13</f>
        <v>0.48975957257346392</v>
      </c>
      <c r="L10" s="3"/>
      <c r="M10" s="3"/>
      <c r="N10" s="25"/>
      <c r="O10" s="3">
        <v>4055</v>
      </c>
      <c r="P10" s="17">
        <f>O10/O$13</f>
        <v>0.58844870120446957</v>
      </c>
      <c r="Q10" s="3"/>
      <c r="R10" s="3"/>
    </row>
    <row r="11" spans="1:18">
      <c r="A11" t="s">
        <v>11</v>
      </c>
      <c r="B11" s="3">
        <v>755</v>
      </c>
      <c r="C11" s="17">
        <f t="shared" ref="C11:C12" si="0">B11/B$13</f>
        <v>0.33377541998231652</v>
      </c>
      <c r="D11" s="3"/>
      <c r="E11" s="3"/>
      <c r="F11" s="3">
        <v>1350</v>
      </c>
      <c r="G11" s="17">
        <f t="shared" ref="G11:G12" si="1">F11/F$13</f>
        <v>0.38505419281232173</v>
      </c>
      <c r="H11" s="3"/>
      <c r="I11" s="3"/>
      <c r="J11" s="3">
        <v>525</v>
      </c>
      <c r="K11" s="17">
        <f t="shared" ref="K11:K12" si="2">J11/J$13</f>
        <v>0.46749777382012464</v>
      </c>
      <c r="L11" s="3"/>
      <c r="M11" s="3"/>
      <c r="N11" s="25"/>
      <c r="O11" s="3">
        <v>2630</v>
      </c>
      <c r="P11" s="17">
        <f>O11/O$13</f>
        <v>0.38165723407342911</v>
      </c>
      <c r="Q11" s="3"/>
      <c r="R11" s="3"/>
    </row>
    <row r="12" spans="1:18">
      <c r="A12" t="s">
        <v>12</v>
      </c>
      <c r="B12" s="3">
        <v>36</v>
      </c>
      <c r="C12" s="17">
        <f t="shared" si="0"/>
        <v>1.5915119363395226E-2</v>
      </c>
      <c r="D12" s="3"/>
      <c r="E12" s="3"/>
      <c r="F12" s="3">
        <v>122</v>
      </c>
      <c r="G12" s="17">
        <f t="shared" si="1"/>
        <v>3.4797490017113519E-2</v>
      </c>
      <c r="H12" s="3"/>
      <c r="I12" s="3"/>
      <c r="J12" s="3">
        <v>48</v>
      </c>
      <c r="K12" s="17">
        <f t="shared" si="2"/>
        <v>4.2742653606411399E-2</v>
      </c>
      <c r="L12" s="3"/>
      <c r="M12" s="3"/>
      <c r="N12" s="25"/>
      <c r="O12" s="3">
        <v>206</v>
      </c>
      <c r="P12" s="17">
        <f>O12/O$13</f>
        <v>2.989406472210129E-2</v>
      </c>
      <c r="Q12" s="3"/>
      <c r="R12" s="3"/>
    </row>
    <row r="13" spans="1:18" s="7" customFormat="1">
      <c r="A13" s="7" t="s">
        <v>4</v>
      </c>
      <c r="B13" s="96">
        <v>2262</v>
      </c>
      <c r="C13" s="97">
        <f>B13/O$13</f>
        <v>0.32825424466695691</v>
      </c>
      <c r="D13" s="96"/>
      <c r="E13" s="96"/>
      <c r="F13" s="96">
        <v>3506</v>
      </c>
      <c r="G13" s="97">
        <f>F13/O13</f>
        <v>0.50877956755187925</v>
      </c>
      <c r="H13" s="96"/>
      <c r="I13" s="96"/>
      <c r="J13" s="96">
        <v>1123</v>
      </c>
      <c r="K13" s="97">
        <f>J13/O13</f>
        <v>0.16296618778116384</v>
      </c>
      <c r="L13" s="8"/>
      <c r="M13" s="8"/>
      <c r="N13" s="27"/>
      <c r="O13" s="8">
        <v>6891</v>
      </c>
      <c r="P13" s="28">
        <v>1</v>
      </c>
      <c r="Q13" s="8"/>
      <c r="R13" s="8"/>
    </row>
    <row r="14" spans="1:18">
      <c r="A14" s="24" t="s">
        <v>247</v>
      </c>
      <c r="B14" s="3">
        <v>29.93</v>
      </c>
      <c r="C14" s="20" t="s">
        <v>253</v>
      </c>
      <c r="D14" s="3"/>
      <c r="E14" s="3"/>
      <c r="F14" s="29">
        <v>51.96</v>
      </c>
      <c r="G14" s="20" t="s">
        <v>254</v>
      </c>
      <c r="H14" s="9"/>
      <c r="I14" s="9"/>
      <c r="J14" s="29">
        <v>71.040000000000006</v>
      </c>
      <c r="K14" s="20" t="s">
        <v>255</v>
      </c>
      <c r="L14" s="9"/>
      <c r="M14" s="9"/>
      <c r="N14" s="31"/>
      <c r="O14" s="13" t="s">
        <v>251</v>
      </c>
      <c r="P14" s="19" t="s">
        <v>252</v>
      </c>
      <c r="Q14" s="3"/>
      <c r="R14" s="3"/>
    </row>
    <row r="15" spans="1:18">
      <c r="A15" s="24" t="s">
        <v>248</v>
      </c>
      <c r="B15" s="8">
        <v>1400</v>
      </c>
      <c r="C15" s="92">
        <f>B15/B13</f>
        <v>0.61892130857648098</v>
      </c>
      <c r="D15" s="3"/>
      <c r="E15" s="3"/>
      <c r="F15" s="29">
        <v>1974</v>
      </c>
      <c r="G15" s="14">
        <f>F15/F13</f>
        <v>0.56303479749001706</v>
      </c>
      <c r="H15" s="60"/>
      <c r="I15" s="60"/>
      <c r="J15" s="29">
        <v>606</v>
      </c>
      <c r="K15" s="14">
        <f>J15/J13</f>
        <v>0.53962600178094389</v>
      </c>
      <c r="L15" s="3"/>
      <c r="M15" s="9"/>
      <c r="N15" s="61" t="s">
        <v>249</v>
      </c>
      <c r="O15" s="13">
        <f>B15+F15+J15</f>
        <v>3980</v>
      </c>
      <c r="P15" s="15" t="e">
        <f>O15/#REF!</f>
        <v>#REF!</v>
      </c>
      <c r="Q15" s="3"/>
      <c r="R15" s="3"/>
    </row>
    <row r="16" spans="1:18">
      <c r="A16" s="12" t="s">
        <v>261</v>
      </c>
      <c r="B16" s="3"/>
      <c r="C16" s="14"/>
      <c r="D16" s="3"/>
      <c r="E16" s="3"/>
      <c r="F16" s="29"/>
      <c r="G16" s="14"/>
      <c r="H16" s="9"/>
      <c r="I16" s="9"/>
      <c r="J16" s="30"/>
      <c r="K16" s="16"/>
      <c r="L16" s="3"/>
      <c r="M16" s="9"/>
      <c r="N16" s="31"/>
      <c r="O16" s="13"/>
      <c r="P16" s="9"/>
      <c r="Q16" s="3"/>
      <c r="R16" s="3"/>
    </row>
    <row r="17" spans="1:18">
      <c r="A17" s="24" t="s">
        <v>257</v>
      </c>
      <c r="B17" s="8">
        <v>792</v>
      </c>
      <c r="C17" s="92">
        <v>0.373</v>
      </c>
      <c r="D17" s="3"/>
      <c r="E17" s="3"/>
      <c r="F17" s="30">
        <v>836</v>
      </c>
      <c r="G17" s="92">
        <v>0.252</v>
      </c>
      <c r="H17" s="9"/>
      <c r="I17" s="9"/>
      <c r="J17" s="94">
        <v>190</v>
      </c>
      <c r="K17" s="95">
        <v>0.17599999999999999</v>
      </c>
      <c r="L17" s="3"/>
      <c r="M17" s="9"/>
      <c r="N17" s="61" t="s">
        <v>249</v>
      </c>
      <c r="O17" s="13"/>
      <c r="P17" s="9"/>
      <c r="Q17" s="3"/>
      <c r="R17" s="3"/>
    </row>
    <row r="18" spans="1:18">
      <c r="A18" s="24" t="s">
        <v>258</v>
      </c>
      <c r="B18" s="8">
        <v>85</v>
      </c>
      <c r="C18" s="92">
        <v>3.7999999999999999E-2</v>
      </c>
      <c r="D18" s="3"/>
      <c r="E18" s="3"/>
      <c r="F18" s="30">
        <v>875</v>
      </c>
      <c r="G18" s="92">
        <v>0.26400000000000001</v>
      </c>
      <c r="H18" s="9"/>
      <c r="I18" s="9"/>
      <c r="J18" s="94">
        <v>641</v>
      </c>
      <c r="K18" s="95">
        <v>0.59299999999999997</v>
      </c>
      <c r="L18" s="3"/>
      <c r="M18" s="9"/>
      <c r="N18" s="61" t="s">
        <v>249</v>
      </c>
      <c r="O18" s="13"/>
      <c r="P18" s="9"/>
      <c r="Q18" s="3"/>
      <c r="R18" s="3"/>
    </row>
    <row r="19" spans="1:18">
      <c r="A19" s="24" t="s">
        <v>260</v>
      </c>
      <c r="B19" s="8">
        <v>120</v>
      </c>
      <c r="C19" s="92">
        <v>5.2999999999999999E-2</v>
      </c>
      <c r="D19" s="3"/>
      <c r="E19" s="3"/>
      <c r="F19" s="8">
        <v>356</v>
      </c>
      <c r="G19" s="26">
        <v>0.10199999999999999</v>
      </c>
      <c r="H19" s="9"/>
      <c r="I19" s="9"/>
      <c r="J19" s="94">
        <v>162</v>
      </c>
      <c r="K19" s="95">
        <v>0.14399999999999999</v>
      </c>
      <c r="L19" s="3"/>
      <c r="M19" s="9"/>
      <c r="N19" s="61" t="s">
        <v>249</v>
      </c>
      <c r="O19" s="13"/>
      <c r="P19" s="9"/>
      <c r="Q19" s="3"/>
      <c r="R19" s="3"/>
    </row>
    <row r="20" spans="1:18">
      <c r="A20" s="24" t="s">
        <v>259</v>
      </c>
      <c r="B20" s="3">
        <v>29</v>
      </c>
      <c r="C20" s="14">
        <v>1.4E-2</v>
      </c>
      <c r="D20" s="3"/>
      <c r="E20" s="3"/>
      <c r="F20" s="29">
        <v>107</v>
      </c>
      <c r="G20" s="14">
        <v>3.2000000000000001E-2</v>
      </c>
      <c r="H20" s="9"/>
      <c r="I20" s="9"/>
      <c r="J20" s="94">
        <v>39</v>
      </c>
      <c r="K20" s="95">
        <v>3.5999999999999997E-2</v>
      </c>
      <c r="L20" s="3"/>
      <c r="M20" s="9"/>
      <c r="N20" s="31" t="s">
        <v>305</v>
      </c>
      <c r="O20" s="13"/>
      <c r="P20" s="9"/>
      <c r="Q20" s="3"/>
      <c r="R20" s="3"/>
    </row>
    <row r="21" spans="1:18">
      <c r="A21" s="12" t="s">
        <v>269</v>
      </c>
      <c r="B21" s="3"/>
      <c r="C21" s="14"/>
      <c r="D21" s="3"/>
      <c r="E21" s="3"/>
      <c r="F21" s="29"/>
      <c r="G21" s="14"/>
      <c r="H21" s="9"/>
      <c r="I21" s="9"/>
      <c r="J21" s="99"/>
      <c r="K21" s="95"/>
      <c r="L21" s="3"/>
      <c r="M21" s="9"/>
      <c r="N21" s="22"/>
      <c r="O21" s="13"/>
      <c r="P21" s="9"/>
      <c r="Q21" s="3"/>
      <c r="R21" s="3"/>
    </row>
    <row r="22" spans="1:18">
      <c r="A22" s="24" t="s">
        <v>262</v>
      </c>
      <c r="B22" s="3">
        <v>1009</v>
      </c>
      <c r="C22" s="14">
        <v>0.59899999999999998</v>
      </c>
      <c r="D22" s="3"/>
      <c r="E22" s="3"/>
      <c r="F22" s="29">
        <v>1888</v>
      </c>
      <c r="G22" s="14">
        <v>0.65900000000000003</v>
      </c>
      <c r="H22" s="9"/>
      <c r="I22" s="9"/>
      <c r="J22" s="30">
        <v>788</v>
      </c>
      <c r="K22" s="16">
        <v>0.77100000000000002</v>
      </c>
      <c r="L22" s="3"/>
      <c r="M22" s="9"/>
      <c r="N22" s="22"/>
      <c r="O22" s="13"/>
      <c r="P22" s="9"/>
      <c r="Q22" s="3"/>
      <c r="R22" s="3"/>
    </row>
    <row r="23" spans="1:18">
      <c r="A23" s="24" t="s">
        <v>263</v>
      </c>
      <c r="B23" s="3">
        <v>119</v>
      </c>
      <c r="C23" s="14">
        <v>5.5E-2</v>
      </c>
      <c r="D23" s="3"/>
      <c r="E23" s="3"/>
      <c r="F23" s="29">
        <v>872</v>
      </c>
      <c r="G23" s="14">
        <v>0.26200000000000001</v>
      </c>
      <c r="H23" s="9"/>
      <c r="I23" s="9"/>
      <c r="J23" s="30">
        <v>614</v>
      </c>
      <c r="K23" s="16">
        <v>0.57099999999999995</v>
      </c>
      <c r="L23" s="3"/>
      <c r="M23" s="9"/>
      <c r="N23" s="22"/>
      <c r="O23" s="13"/>
      <c r="P23" s="9"/>
      <c r="Q23" s="3"/>
      <c r="R23" s="3"/>
    </row>
    <row r="24" spans="1:18">
      <c r="A24" s="24" t="s">
        <v>264</v>
      </c>
      <c r="B24" s="3">
        <v>648</v>
      </c>
      <c r="C24" s="14">
        <v>0.32400000000000001</v>
      </c>
      <c r="D24" s="3"/>
      <c r="E24" s="3"/>
      <c r="F24" s="29">
        <v>961</v>
      </c>
      <c r="G24" s="14">
        <v>0.30599999999999999</v>
      </c>
      <c r="H24" s="9"/>
      <c r="I24" s="9"/>
      <c r="J24" s="30">
        <v>267</v>
      </c>
      <c r="K24" s="16">
        <v>0.26600000000000001</v>
      </c>
      <c r="L24" s="3"/>
      <c r="M24" s="9"/>
      <c r="N24" s="22"/>
      <c r="O24" s="13"/>
      <c r="P24" s="9"/>
      <c r="Q24" s="3"/>
      <c r="R24" s="3"/>
    </row>
    <row r="25" spans="1:18">
      <c r="A25" s="24" t="s">
        <v>265</v>
      </c>
      <c r="B25" s="3">
        <v>179</v>
      </c>
      <c r="C25" s="14">
        <v>7.9000000000000001E-2</v>
      </c>
      <c r="D25" s="3"/>
      <c r="E25" s="3"/>
      <c r="F25" s="29">
        <v>239</v>
      </c>
      <c r="G25" s="14">
        <v>6.8000000000000005E-2</v>
      </c>
      <c r="H25" s="9"/>
      <c r="I25" s="9"/>
      <c r="J25" s="30">
        <v>84</v>
      </c>
      <c r="K25" s="16">
        <v>7.4999999999999997E-2</v>
      </c>
      <c r="L25" s="3"/>
      <c r="M25" s="9"/>
      <c r="N25" s="22"/>
      <c r="O25" s="13"/>
      <c r="P25" s="9"/>
      <c r="Q25" s="3"/>
      <c r="R25" s="3"/>
    </row>
    <row r="26" spans="1:18">
      <c r="A26" s="24" t="s">
        <v>266</v>
      </c>
      <c r="B26" s="3">
        <v>148</v>
      </c>
      <c r="C26" s="14">
        <v>8.1000000000000003E-2</v>
      </c>
      <c r="D26" s="3"/>
      <c r="E26" s="3"/>
      <c r="F26" s="29">
        <v>178</v>
      </c>
      <c r="G26" s="14">
        <v>6.4000000000000001E-2</v>
      </c>
      <c r="H26" s="9"/>
      <c r="I26" s="9"/>
      <c r="J26" s="30">
        <v>48</v>
      </c>
      <c r="K26" s="16">
        <v>4.2999999999999997E-2</v>
      </c>
      <c r="L26" s="3"/>
      <c r="M26" s="9"/>
      <c r="N26" s="22"/>
      <c r="O26" s="13"/>
      <c r="P26" s="9"/>
      <c r="Q26" s="3"/>
      <c r="R26" s="3"/>
    </row>
    <row r="27" spans="1:18">
      <c r="A27" s="24" t="s">
        <v>267</v>
      </c>
      <c r="B27" s="3">
        <v>57</v>
      </c>
      <c r="C27" s="14">
        <v>8.7999999999999995E-2</v>
      </c>
      <c r="D27" s="3"/>
      <c r="E27" s="3"/>
      <c r="F27" s="29">
        <v>27</v>
      </c>
      <c r="G27" s="14">
        <v>2.4E-2</v>
      </c>
      <c r="H27" s="9"/>
      <c r="I27" s="9"/>
      <c r="J27" s="30">
        <v>0</v>
      </c>
      <c r="K27" s="16">
        <v>0</v>
      </c>
      <c r="L27" s="3"/>
      <c r="M27" s="9"/>
      <c r="N27" s="22"/>
      <c r="O27" s="13"/>
      <c r="P27" s="9"/>
      <c r="Q27" s="3"/>
      <c r="R27" s="3"/>
    </row>
    <row r="28" spans="1:18">
      <c r="A28" s="24" t="s">
        <v>268</v>
      </c>
      <c r="B28" s="3">
        <v>82</v>
      </c>
      <c r="C28" s="14">
        <v>3.5999999999999997E-2</v>
      </c>
      <c r="D28" s="3"/>
      <c r="E28" s="3"/>
      <c r="F28" s="29">
        <v>95</v>
      </c>
      <c r="G28" s="14">
        <v>2.9000000000000001E-2</v>
      </c>
      <c r="H28" s="9"/>
      <c r="I28" s="9"/>
      <c r="J28" s="30">
        <v>33</v>
      </c>
      <c r="K28" s="16">
        <v>3.1E-2</v>
      </c>
      <c r="L28" s="3"/>
      <c r="M28" s="9"/>
      <c r="N28" s="22"/>
      <c r="O28" s="13"/>
      <c r="P28" s="9"/>
      <c r="Q28" s="3"/>
      <c r="R28" s="3"/>
    </row>
    <row r="29" spans="1:18">
      <c r="A29" s="12" t="s">
        <v>270</v>
      </c>
      <c r="B29" s="3"/>
      <c r="C29" s="14"/>
      <c r="D29" s="3"/>
      <c r="E29" s="3"/>
      <c r="F29" s="29"/>
      <c r="G29" s="14"/>
      <c r="H29" s="9"/>
      <c r="I29" s="9"/>
      <c r="J29" s="30"/>
      <c r="K29" s="16"/>
      <c r="L29" s="3"/>
      <c r="M29" s="9"/>
      <c r="N29" s="22"/>
      <c r="O29" s="13"/>
      <c r="P29" s="9"/>
      <c r="Q29" s="3"/>
      <c r="R29" s="3"/>
    </row>
    <row r="30" spans="1:18">
      <c r="A30" s="24" t="s">
        <v>271</v>
      </c>
      <c r="B30" s="3">
        <v>675</v>
      </c>
      <c r="C30" s="14">
        <v>0.33500000000000002</v>
      </c>
      <c r="D30" s="3"/>
      <c r="E30" s="3"/>
      <c r="F30" s="29">
        <v>1043</v>
      </c>
      <c r="G30" s="14">
        <v>0.33</v>
      </c>
      <c r="H30" s="9"/>
      <c r="I30" s="9"/>
      <c r="J30" s="30">
        <v>314</v>
      </c>
      <c r="K30" s="16">
        <v>0.312</v>
      </c>
      <c r="L30" s="3"/>
      <c r="M30" s="9"/>
      <c r="N30" s="22"/>
      <c r="O30" s="13"/>
      <c r="P30" s="9"/>
      <c r="Q30" s="3"/>
      <c r="R30" s="3"/>
    </row>
    <row r="31" spans="1:18">
      <c r="A31" s="12"/>
      <c r="B31" s="3"/>
      <c r="C31" s="14"/>
      <c r="D31" s="3"/>
      <c r="E31" s="3"/>
      <c r="F31" s="29"/>
      <c r="G31" s="14"/>
      <c r="H31" s="9"/>
      <c r="I31" s="9"/>
      <c r="J31" s="30"/>
      <c r="K31" s="16"/>
      <c r="L31" s="3"/>
      <c r="M31" s="9"/>
      <c r="N31" s="22"/>
      <c r="O31" s="13"/>
      <c r="P31" s="9"/>
      <c r="Q31" s="3"/>
      <c r="R31" s="3"/>
    </row>
    <row r="32" spans="1:18">
      <c r="A32" s="12"/>
      <c r="B32" s="3"/>
      <c r="C32" s="14"/>
      <c r="D32" s="3"/>
      <c r="E32" s="3"/>
      <c r="F32" s="29"/>
      <c r="G32" s="14"/>
      <c r="H32" s="9"/>
      <c r="I32" s="9"/>
      <c r="J32" s="30"/>
      <c r="K32" s="16"/>
      <c r="L32" s="3"/>
      <c r="M32" s="9"/>
      <c r="N32" s="22"/>
      <c r="O32" s="13"/>
      <c r="P32" s="9"/>
      <c r="Q32" s="3"/>
      <c r="R32" s="3"/>
    </row>
    <row r="33" spans="1:18">
      <c r="A33" s="12" t="s">
        <v>310</v>
      </c>
      <c r="B33" s="29">
        <v>2262</v>
      </c>
      <c r="C33" s="14"/>
      <c r="D33" s="29"/>
      <c r="E33" s="29"/>
      <c r="F33" s="29">
        <v>3506</v>
      </c>
      <c r="G33" s="14"/>
      <c r="H33" s="60"/>
      <c r="I33" s="60"/>
      <c r="J33" s="29">
        <v>1123</v>
      </c>
      <c r="K33" s="16"/>
      <c r="L33" s="29"/>
      <c r="M33" s="9"/>
      <c r="N33" s="22"/>
      <c r="O33" s="13">
        <v>6891</v>
      </c>
      <c r="P33" s="9"/>
      <c r="Q33" s="3"/>
      <c r="R33" s="3"/>
    </row>
    <row r="34" spans="1:18">
      <c r="A34" s="12" t="s">
        <v>311</v>
      </c>
      <c r="B34" s="30">
        <v>1557</v>
      </c>
      <c r="C34" s="92">
        <f>B34/B$33</f>
        <v>0.68832891246684347</v>
      </c>
      <c r="D34" s="29"/>
      <c r="E34" s="29"/>
      <c r="F34" s="30">
        <v>2685</v>
      </c>
      <c r="G34" s="92">
        <f>F34/F$33</f>
        <v>0.76583000570450654</v>
      </c>
      <c r="H34" s="2"/>
      <c r="I34" s="60"/>
      <c r="J34" s="29">
        <v>883</v>
      </c>
      <c r="K34" s="14">
        <f>J34/J$33</f>
        <v>0.78628673196794296</v>
      </c>
      <c r="L34" s="14"/>
      <c r="M34" s="9"/>
      <c r="N34" s="31" t="s">
        <v>249</v>
      </c>
      <c r="O34" s="13">
        <v>5125</v>
      </c>
      <c r="P34" s="17">
        <f>O34/O$33</f>
        <v>0.7437236975765491</v>
      </c>
      <c r="Q34" s="3"/>
      <c r="R34" s="3"/>
    </row>
    <row r="35" spans="1:18">
      <c r="A35" s="12" t="s">
        <v>312</v>
      </c>
      <c r="B35" s="30">
        <v>513</v>
      </c>
      <c r="C35" s="92">
        <f t="shared" ref="C35" si="3">B35/B$33</f>
        <v>0.22679045092838196</v>
      </c>
      <c r="D35" s="29"/>
      <c r="E35" s="29"/>
      <c r="F35" s="29">
        <v>641</v>
      </c>
      <c r="G35" s="14">
        <f t="shared" ref="G35" si="4">F35/F$33</f>
        <v>0.18282943525385054</v>
      </c>
      <c r="H35" s="2"/>
      <c r="I35" s="60"/>
      <c r="J35" s="29">
        <v>189</v>
      </c>
      <c r="K35" s="14">
        <f t="shared" ref="K35" si="5">J35/J$33</f>
        <v>0.16829919857524489</v>
      </c>
      <c r="L35" s="14"/>
      <c r="M35" s="9"/>
      <c r="N35" s="31" t="s">
        <v>249</v>
      </c>
      <c r="O35" s="13">
        <v>1343</v>
      </c>
      <c r="P35" s="17">
        <f t="shared" ref="P34:P35" si="6">O35/O$33</f>
        <v>0.19489188796981571</v>
      </c>
      <c r="Q35" s="3"/>
      <c r="R35" s="3"/>
    </row>
    <row r="36" spans="1:18">
      <c r="A36" s="138" t="s">
        <v>313</v>
      </c>
      <c r="B36" s="30">
        <v>459</v>
      </c>
      <c r="C36" s="92">
        <f>B36/B$33</f>
        <v>0.20291777188328913</v>
      </c>
      <c r="D36" s="29"/>
      <c r="E36" s="29"/>
      <c r="F36" s="29">
        <v>798</v>
      </c>
      <c r="G36" s="14">
        <f>F36/F$33</f>
        <v>0.2276098117512835</v>
      </c>
      <c r="H36" s="2"/>
      <c r="I36" s="144"/>
      <c r="J36" s="29">
        <v>285</v>
      </c>
      <c r="K36" s="14">
        <f>J36/J$33</f>
        <v>0.25378450578806766</v>
      </c>
      <c r="L36" s="14"/>
      <c r="M36" s="15"/>
      <c r="N36" s="31" t="s">
        <v>249</v>
      </c>
      <c r="O36" s="13">
        <v>1542</v>
      </c>
      <c r="P36" s="17">
        <f>O36/O$33</f>
        <v>0.2237701349586417</v>
      </c>
    </row>
    <row r="37" spans="1:18">
      <c r="A37" s="139" t="s">
        <v>314</v>
      </c>
      <c r="B37" s="29">
        <v>164</v>
      </c>
      <c r="C37" s="14">
        <f>B37/B$36</f>
        <v>0.35729847494553379</v>
      </c>
      <c r="D37" s="2"/>
      <c r="E37" s="2"/>
      <c r="F37" s="29">
        <v>295</v>
      </c>
      <c r="G37" s="14">
        <f>F37/F$36</f>
        <v>0.36967418546365916</v>
      </c>
      <c r="H37" s="2"/>
      <c r="I37" s="2"/>
      <c r="J37" s="29">
        <v>103</v>
      </c>
      <c r="K37" s="14">
        <f>J37/J$36</f>
        <v>0.36140350877192984</v>
      </c>
      <c r="L37" s="29"/>
      <c r="M37" s="15"/>
      <c r="N37" s="22"/>
      <c r="O37" s="3">
        <v>562</v>
      </c>
      <c r="P37" s="17">
        <f>O37/O$36</f>
        <v>0.36446173800259402</v>
      </c>
    </row>
    <row r="38" spans="1:18">
      <c r="A38" s="140" t="s">
        <v>315</v>
      </c>
      <c r="B38" s="29">
        <v>140</v>
      </c>
      <c r="C38" s="14">
        <f t="shared" ref="C38:C42" si="7">B38/B$36</f>
        <v>0.30501089324618735</v>
      </c>
      <c r="D38" s="2"/>
      <c r="E38" s="2"/>
      <c r="F38" s="29">
        <v>214</v>
      </c>
      <c r="G38" s="14">
        <f t="shared" ref="G38:G42" si="8">F38/F$36</f>
        <v>0.26817042606516289</v>
      </c>
      <c r="H38" s="2"/>
      <c r="I38" s="2"/>
      <c r="J38" s="29">
        <v>74</v>
      </c>
      <c r="K38" s="14">
        <f t="shared" ref="K38:K42" si="9">J38/J$36</f>
        <v>0.25964912280701752</v>
      </c>
      <c r="L38" s="29"/>
      <c r="M38" s="18"/>
      <c r="N38" s="22" t="s">
        <v>249</v>
      </c>
      <c r="O38" s="3">
        <v>428</v>
      </c>
      <c r="P38" s="17">
        <f t="shared" ref="P38:P42" si="10">O38/O$36</f>
        <v>0.27756160830090792</v>
      </c>
    </row>
    <row r="39" spans="1:18">
      <c r="A39" s="140" t="s">
        <v>316</v>
      </c>
      <c r="B39" s="29">
        <v>41</v>
      </c>
      <c r="C39" s="14">
        <f t="shared" si="7"/>
        <v>8.9324618736383449E-2</v>
      </c>
      <c r="D39" s="2"/>
      <c r="E39" s="2"/>
      <c r="F39" s="29">
        <v>65</v>
      </c>
      <c r="G39" s="14">
        <f t="shared" si="8"/>
        <v>8.1453634085213028E-2</v>
      </c>
      <c r="H39" s="2"/>
      <c r="I39" s="2"/>
      <c r="J39" s="29">
        <v>17</v>
      </c>
      <c r="K39" s="14">
        <f t="shared" si="9"/>
        <v>5.9649122807017542E-2</v>
      </c>
      <c r="L39" s="144"/>
      <c r="M39" s="15"/>
      <c r="N39" s="23"/>
      <c r="O39" s="3">
        <v>123</v>
      </c>
      <c r="P39" s="17">
        <f t="shared" si="10"/>
        <v>7.9766536964980539E-2</v>
      </c>
    </row>
    <row r="40" spans="1:18">
      <c r="A40" s="141" t="s">
        <v>317</v>
      </c>
      <c r="B40" s="29">
        <v>12</v>
      </c>
      <c r="C40" s="14">
        <f t="shared" si="7"/>
        <v>2.6143790849673203E-2</v>
      </c>
      <c r="D40" s="2"/>
      <c r="E40" s="2"/>
      <c r="F40" s="29">
        <v>44</v>
      </c>
      <c r="G40" s="14">
        <f t="shared" si="8"/>
        <v>5.5137844611528819E-2</v>
      </c>
      <c r="H40" s="2"/>
      <c r="I40" s="2"/>
      <c r="J40" s="29">
        <v>22</v>
      </c>
      <c r="K40" s="14">
        <f t="shared" si="9"/>
        <v>7.7192982456140355E-2</v>
      </c>
      <c r="L40" s="144"/>
      <c r="M40" s="15"/>
      <c r="N40" s="23"/>
      <c r="O40" s="3">
        <v>78</v>
      </c>
      <c r="P40" s="17">
        <f t="shared" si="10"/>
        <v>5.0583657587548639E-2</v>
      </c>
    </row>
    <row r="41" spans="1:18">
      <c r="A41" s="10" t="s">
        <v>318</v>
      </c>
      <c r="B41" s="29">
        <v>16</v>
      </c>
      <c r="C41" s="14">
        <f t="shared" si="7"/>
        <v>3.4858387799564274E-2</v>
      </c>
      <c r="D41" s="29"/>
      <c r="E41" s="29"/>
      <c r="F41" s="29">
        <v>14</v>
      </c>
      <c r="G41" s="14">
        <f t="shared" si="8"/>
        <v>1.7543859649122806E-2</v>
      </c>
      <c r="H41" s="29"/>
      <c r="I41" s="29"/>
      <c r="J41" s="29">
        <v>6</v>
      </c>
      <c r="K41" s="14">
        <f t="shared" si="9"/>
        <v>2.1052631578947368E-2</v>
      </c>
      <c r="L41" s="29"/>
      <c r="M41" s="3"/>
      <c r="N41" s="25"/>
      <c r="O41" s="3">
        <v>36</v>
      </c>
      <c r="P41" s="17">
        <f t="shared" si="10"/>
        <v>2.3346303501945526E-2</v>
      </c>
    </row>
    <row r="42" spans="1:18">
      <c r="A42" s="10" t="s">
        <v>319</v>
      </c>
      <c r="B42" s="29">
        <v>1</v>
      </c>
      <c r="C42" s="14">
        <f t="shared" si="7"/>
        <v>2.1786492374727671E-3</v>
      </c>
      <c r="D42" s="29"/>
      <c r="E42" s="29"/>
      <c r="F42" s="29">
        <v>7</v>
      </c>
      <c r="G42" s="14">
        <f t="shared" si="8"/>
        <v>8.771929824561403E-3</v>
      </c>
      <c r="H42" s="29"/>
      <c r="I42" s="29"/>
      <c r="J42" s="29">
        <v>5</v>
      </c>
      <c r="K42" s="14">
        <f t="shared" si="9"/>
        <v>1.7543859649122806E-2</v>
      </c>
      <c r="L42" s="29"/>
      <c r="M42" s="3"/>
      <c r="N42" s="25"/>
      <c r="O42" s="3">
        <v>13</v>
      </c>
      <c r="P42" s="17">
        <f t="shared" si="10"/>
        <v>8.4306095979247726E-3</v>
      </c>
    </row>
    <row r="43" spans="1:18">
      <c r="A43" s="7" t="s">
        <v>320</v>
      </c>
      <c r="B43" s="29">
        <v>820</v>
      </c>
      <c r="C43" s="14">
        <f>B43/B$33</f>
        <v>0.36251105216622459</v>
      </c>
      <c r="D43" s="29"/>
      <c r="E43" s="29"/>
      <c r="F43" s="29">
        <v>1888</v>
      </c>
      <c r="G43" s="14">
        <f>F43/F$33</f>
        <v>0.53850541928123219</v>
      </c>
      <c r="H43" s="144"/>
      <c r="I43" s="144"/>
      <c r="J43" s="29">
        <v>633</v>
      </c>
      <c r="K43" s="14">
        <f>J43/J$33</f>
        <v>0.56366874443455028</v>
      </c>
      <c r="L43" s="29"/>
      <c r="M43" s="3"/>
      <c r="N43" s="25"/>
      <c r="O43" s="3">
        <v>3341</v>
      </c>
      <c r="P43" s="17">
        <f>O43/O$33</f>
        <v>0.48483529241039036</v>
      </c>
    </row>
    <row r="44" spans="1:18">
      <c r="A44" s="10" t="s">
        <v>321</v>
      </c>
      <c r="B44" s="29">
        <v>559</v>
      </c>
      <c r="C44" s="14">
        <f>B44/B$43</f>
        <v>0.68170731707317078</v>
      </c>
      <c r="D44" s="29"/>
      <c r="E44" s="29"/>
      <c r="F44" s="29">
        <v>1378</v>
      </c>
      <c r="G44" s="14">
        <f>F44/F$43</f>
        <v>0.7298728813559322</v>
      </c>
      <c r="H44" s="29"/>
      <c r="I44" s="29"/>
      <c r="J44" s="29">
        <v>451</v>
      </c>
      <c r="K44" s="14">
        <f>J44/J$43</f>
        <v>0.71248025276461291</v>
      </c>
      <c r="L44" s="29"/>
      <c r="M44" s="3"/>
      <c r="N44" s="25"/>
      <c r="O44" s="3">
        <v>2388</v>
      </c>
      <c r="P44" s="17">
        <f>O44/O$43</f>
        <v>0.71475606105956302</v>
      </c>
    </row>
    <row r="45" spans="1:18">
      <c r="A45" s="10" t="s">
        <v>322</v>
      </c>
      <c r="B45" s="29">
        <v>202</v>
      </c>
      <c r="C45" s="14">
        <f t="shared" ref="C45:C46" si="11">B45/B$43</f>
        <v>0.24634146341463414</v>
      </c>
      <c r="D45" s="29"/>
      <c r="E45" s="29"/>
      <c r="F45" s="29">
        <v>310</v>
      </c>
      <c r="G45" s="14">
        <f t="shared" ref="G45:G46" si="12">F45/F$43</f>
        <v>0.16419491525423729</v>
      </c>
      <c r="H45" s="29"/>
      <c r="I45" s="29"/>
      <c r="J45" s="29">
        <v>97</v>
      </c>
      <c r="K45" s="14">
        <f t="shared" ref="K45:K46" si="13">J45/J$43</f>
        <v>0.15323854660347552</v>
      </c>
      <c r="L45" s="29"/>
      <c r="M45" s="3"/>
      <c r="N45" s="25"/>
      <c r="O45" s="3">
        <v>609</v>
      </c>
      <c r="P45" s="17">
        <f t="shared" ref="P45:P46" si="14">O45/O$43</f>
        <v>0.18228075426519005</v>
      </c>
    </row>
    <row r="46" spans="1:18">
      <c r="A46" s="10" t="s">
        <v>323</v>
      </c>
      <c r="B46" s="29">
        <v>34</v>
      </c>
      <c r="C46" s="14">
        <f t="shared" si="11"/>
        <v>4.1463414634146344E-2</v>
      </c>
      <c r="D46" s="29"/>
      <c r="E46" s="29"/>
      <c r="F46" s="29">
        <v>119</v>
      </c>
      <c r="G46" s="14">
        <f t="shared" si="12"/>
        <v>6.3029661016949151E-2</v>
      </c>
      <c r="H46" s="29"/>
      <c r="I46" s="29"/>
      <c r="J46" s="29">
        <v>56</v>
      </c>
      <c r="K46" s="14">
        <f t="shared" si="13"/>
        <v>8.8467614533965247E-2</v>
      </c>
      <c r="L46" s="29"/>
      <c r="M46" s="3"/>
      <c r="N46" s="25"/>
      <c r="O46" s="3">
        <v>209</v>
      </c>
      <c r="P46" s="17">
        <f t="shared" si="14"/>
        <v>6.2556120921879677E-2</v>
      </c>
    </row>
    <row r="47" spans="1:18">
      <c r="A47" s="7" t="s">
        <v>324</v>
      </c>
      <c r="B47" s="30">
        <v>707</v>
      </c>
      <c r="C47" s="92">
        <f>B47/B$33</f>
        <v>0.31255526083112289</v>
      </c>
      <c r="D47" s="29"/>
      <c r="E47" s="29"/>
      <c r="F47" s="29">
        <v>547</v>
      </c>
      <c r="G47" s="14">
        <f>F47/F$33</f>
        <v>0.1560182544209926</v>
      </c>
      <c r="H47" s="144"/>
      <c r="I47" s="144"/>
      <c r="J47" s="29">
        <v>122</v>
      </c>
      <c r="K47" s="14">
        <f>J47/J$33</f>
        <v>0.10863757791629564</v>
      </c>
      <c r="L47" s="29"/>
      <c r="M47" s="3"/>
      <c r="N47" s="31" t="s">
        <v>249</v>
      </c>
      <c r="O47" s="3">
        <v>1376</v>
      </c>
      <c r="P47" s="17">
        <f>O47/O$33</f>
        <v>0.19968074299811348</v>
      </c>
    </row>
    <row r="48" spans="1:18">
      <c r="A48" s="10" t="s">
        <v>325</v>
      </c>
      <c r="B48" s="29">
        <v>93</v>
      </c>
      <c r="C48" s="14">
        <f>B48/B$47</f>
        <v>0.13154172560113153</v>
      </c>
      <c r="D48" s="29"/>
      <c r="E48" s="29"/>
      <c r="F48" s="29">
        <v>84</v>
      </c>
      <c r="G48" s="14">
        <f>F48/F$47</f>
        <v>0.15356489945155394</v>
      </c>
      <c r="H48" s="29"/>
      <c r="I48" s="29"/>
      <c r="J48" s="29">
        <v>17</v>
      </c>
      <c r="K48" s="14">
        <f>J48/J$47</f>
        <v>0.13934426229508196</v>
      </c>
      <c r="L48" s="29"/>
      <c r="M48" s="3"/>
      <c r="N48" s="143"/>
      <c r="O48" s="3">
        <v>194</v>
      </c>
      <c r="P48" s="17">
        <f>O48/O$47</f>
        <v>0.14098837209302326</v>
      </c>
    </row>
    <row r="49" spans="1:18">
      <c r="A49" s="10" t="s">
        <v>329</v>
      </c>
      <c r="B49" s="29">
        <v>72</v>
      </c>
      <c r="C49" s="14">
        <f>B49/B$47</f>
        <v>0.10183875530410184</v>
      </c>
      <c r="D49" s="29"/>
      <c r="E49" s="29"/>
      <c r="F49" s="29">
        <v>53</v>
      </c>
      <c r="G49" s="14">
        <f>F49/F$47</f>
        <v>9.6892138939670927E-2</v>
      </c>
      <c r="H49" s="29"/>
      <c r="I49" s="29"/>
      <c r="J49" s="29">
        <v>15</v>
      </c>
      <c r="K49" s="14">
        <f>J49/J$47</f>
        <v>0.12295081967213115</v>
      </c>
      <c r="L49" s="29"/>
      <c r="M49" s="3"/>
      <c r="N49" s="143"/>
      <c r="O49" s="3">
        <v>140</v>
      </c>
      <c r="P49" s="17">
        <f>O49/O$47</f>
        <v>0.10174418604651163</v>
      </c>
    </row>
    <row r="50" spans="1:18">
      <c r="A50" s="10" t="s">
        <v>326</v>
      </c>
      <c r="B50" s="29">
        <v>46</v>
      </c>
      <c r="C50" s="14">
        <f t="shared" ref="C50:C53" si="15">B50/B$47</f>
        <v>6.5063649222065062E-2</v>
      </c>
      <c r="D50" s="29"/>
      <c r="E50" s="29"/>
      <c r="F50" s="29">
        <v>39</v>
      </c>
      <c r="G50" s="14">
        <f t="shared" ref="G50:G53" si="16">F50/F$47</f>
        <v>7.1297989031078604E-2</v>
      </c>
      <c r="H50" s="29"/>
      <c r="I50" s="29"/>
      <c r="J50" s="29">
        <v>16</v>
      </c>
      <c r="K50" s="14">
        <f t="shared" ref="K50:K53" si="17">J50/J$47</f>
        <v>0.13114754098360656</v>
      </c>
      <c r="L50" s="29"/>
      <c r="M50" s="3"/>
      <c r="N50" s="143"/>
      <c r="O50" s="3">
        <v>101</v>
      </c>
      <c r="P50" s="17">
        <f t="shared" ref="P50:P53" si="18">O50/O$47</f>
        <v>7.340116279069768E-2</v>
      </c>
    </row>
    <row r="51" spans="1:18">
      <c r="A51" s="10" t="s">
        <v>327</v>
      </c>
      <c r="B51" s="29">
        <v>31</v>
      </c>
      <c r="C51" s="14">
        <f t="shared" si="15"/>
        <v>4.3847241867043849E-2</v>
      </c>
      <c r="D51" s="29"/>
      <c r="E51" s="29"/>
      <c r="F51" s="29">
        <v>48</v>
      </c>
      <c r="G51" s="14">
        <f t="shared" si="16"/>
        <v>8.7751371115173671E-2</v>
      </c>
      <c r="H51" s="29"/>
      <c r="I51" s="29"/>
      <c r="J51" s="29">
        <v>6</v>
      </c>
      <c r="K51" s="14">
        <f t="shared" si="17"/>
        <v>4.9180327868852458E-2</v>
      </c>
      <c r="L51" s="29"/>
      <c r="M51" s="3"/>
      <c r="N51" s="143"/>
      <c r="O51" s="3">
        <v>85</v>
      </c>
      <c r="P51" s="17">
        <f t="shared" si="18"/>
        <v>6.1773255813953487E-2</v>
      </c>
    </row>
    <row r="52" spans="1:18">
      <c r="A52" s="10" t="s">
        <v>328</v>
      </c>
      <c r="B52" s="29">
        <v>38</v>
      </c>
      <c r="C52" s="14">
        <f t="shared" si="15"/>
        <v>5.3748231966053751E-2</v>
      </c>
      <c r="D52" s="29"/>
      <c r="E52" s="29"/>
      <c r="F52" s="29">
        <v>37</v>
      </c>
      <c r="G52" s="14">
        <f t="shared" si="16"/>
        <v>6.7641681901279713E-2</v>
      </c>
      <c r="H52" s="29"/>
      <c r="I52" s="29"/>
      <c r="J52" s="29">
        <v>7</v>
      </c>
      <c r="K52" s="14">
        <f t="shared" si="17"/>
        <v>5.737704918032787E-2</v>
      </c>
      <c r="L52" s="29"/>
      <c r="M52" s="3"/>
      <c r="N52" s="143"/>
      <c r="O52" s="3">
        <v>82</v>
      </c>
      <c r="P52" s="17">
        <f t="shared" si="18"/>
        <v>5.9593023255813955E-2</v>
      </c>
    </row>
    <row r="53" spans="1:18">
      <c r="A53" s="10" t="s">
        <v>330</v>
      </c>
      <c r="B53" s="29">
        <v>51</v>
      </c>
      <c r="C53" s="14">
        <f t="shared" si="15"/>
        <v>7.2135785007072142E-2</v>
      </c>
      <c r="D53" s="29"/>
      <c r="E53" s="29"/>
      <c r="F53" s="29">
        <v>19</v>
      </c>
      <c r="G53" s="14">
        <f t="shared" si="16"/>
        <v>3.4734917733089579E-2</v>
      </c>
      <c r="H53" s="29"/>
      <c r="I53" s="29"/>
      <c r="J53" s="29">
        <v>1</v>
      </c>
      <c r="K53" s="14">
        <f t="shared" si="17"/>
        <v>8.1967213114754103E-3</v>
      </c>
      <c r="L53" s="29"/>
      <c r="M53" s="3"/>
      <c r="N53" s="143"/>
      <c r="O53" s="3">
        <v>71</v>
      </c>
      <c r="P53" s="17">
        <f t="shared" si="18"/>
        <v>5.1598837209302327E-2</v>
      </c>
    </row>
    <row r="54" spans="1:18">
      <c r="A54" s="7" t="s">
        <v>331</v>
      </c>
      <c r="B54" s="29">
        <v>33</v>
      </c>
      <c r="C54" s="14">
        <f>B54/B$33</f>
        <v>1.4588859416445624E-2</v>
      </c>
      <c r="D54" s="29"/>
      <c r="E54" s="29"/>
      <c r="F54" s="29">
        <v>30</v>
      </c>
      <c r="G54" s="14">
        <f>F54/F$33</f>
        <v>8.5567598402738164E-3</v>
      </c>
      <c r="H54" s="29"/>
      <c r="I54" s="29"/>
      <c r="J54" s="29">
        <v>5</v>
      </c>
      <c r="K54" s="14">
        <f>J54/J$33</f>
        <v>4.4523597506678537E-3</v>
      </c>
      <c r="L54" s="29"/>
      <c r="M54" s="3"/>
      <c r="N54" s="25"/>
      <c r="O54" s="3">
        <v>68</v>
      </c>
      <c r="P54" s="17">
        <f>O54/O$33</f>
        <v>9.8679436946742128E-3</v>
      </c>
    </row>
    <row r="55" spans="1:18">
      <c r="A55" s="142" t="s">
        <v>250</v>
      </c>
      <c r="B55" s="29">
        <f>84-B54</f>
        <v>51</v>
      </c>
      <c r="C55" s="14">
        <f t="shared" ref="C55:C56" si="19">B55/B$33</f>
        <v>2.2546419098143235E-2</v>
      </c>
      <c r="D55" s="29"/>
      <c r="E55" s="29"/>
      <c r="F55" s="29">
        <f>92-F54</f>
        <v>62</v>
      </c>
      <c r="G55" s="14">
        <f t="shared" ref="G55:G56" si="20">F55/F$33</f>
        <v>1.7683970336565887E-2</v>
      </c>
      <c r="H55" s="144"/>
      <c r="I55" s="144"/>
      <c r="J55" s="29">
        <f>32-J54</f>
        <v>27</v>
      </c>
      <c r="K55" s="14">
        <f t="shared" ref="K55:K56" si="21">J55/J$33</f>
        <v>2.4042742653606411E-2</v>
      </c>
      <c r="L55" s="29"/>
      <c r="M55" s="3"/>
      <c r="N55" s="25"/>
      <c r="O55" s="3">
        <f>20+4+88+28</f>
        <v>140</v>
      </c>
      <c r="P55" s="17">
        <f t="shared" ref="P55:P56" si="22">O55/O$33</f>
        <v>2.0316354665505732E-2</v>
      </c>
    </row>
    <row r="56" spans="1:18">
      <c r="A56" s="142" t="s">
        <v>302</v>
      </c>
      <c r="B56" s="30">
        <v>192</v>
      </c>
      <c r="C56" s="92">
        <f t="shared" si="19"/>
        <v>8.4880636604774531E-2</v>
      </c>
      <c r="D56" s="29"/>
      <c r="E56" s="29"/>
      <c r="F56" s="29">
        <v>180</v>
      </c>
      <c r="G56" s="14">
        <f t="shared" si="20"/>
        <v>5.1340559041642898E-2</v>
      </c>
      <c r="H56" s="144"/>
      <c r="I56" s="144"/>
      <c r="J56" s="29">
        <v>51</v>
      </c>
      <c r="K56" s="14">
        <f t="shared" si="21"/>
        <v>4.541406945681211E-2</v>
      </c>
      <c r="L56" s="29"/>
      <c r="M56" s="3"/>
      <c r="N56" s="31" t="s">
        <v>249</v>
      </c>
      <c r="O56" s="3">
        <v>423</v>
      </c>
      <c r="P56" s="17">
        <f t="shared" si="22"/>
        <v>6.1384414453635176E-2</v>
      </c>
    </row>
    <row r="57" spans="1:18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3"/>
      <c r="N57" s="25"/>
      <c r="O57" s="3"/>
      <c r="P57" s="3"/>
    </row>
    <row r="58" spans="1:18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5"/>
      <c r="O58" s="3"/>
      <c r="P58" s="3"/>
    </row>
    <row r="59" spans="1:18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25"/>
      <c r="O59" s="3"/>
      <c r="P59" s="3"/>
    </row>
    <row r="60" spans="1:18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25"/>
      <c r="O60" s="3"/>
      <c r="P60" s="3"/>
      <c r="Q60" s="3"/>
      <c r="R60" s="3"/>
    </row>
    <row r="61" spans="1:18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5"/>
      <c r="O61" s="3"/>
      <c r="P61" s="3"/>
      <c r="Q61" s="3"/>
      <c r="R61" s="3"/>
    </row>
    <row r="62" spans="1:18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5"/>
      <c r="O62" s="3"/>
      <c r="P62" s="3"/>
      <c r="Q62" s="3"/>
      <c r="R62" s="3"/>
    </row>
    <row r="63" spans="1:18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25"/>
      <c r="O63" s="3"/>
      <c r="P63" s="3"/>
      <c r="Q63" s="3"/>
      <c r="R63" s="3"/>
    </row>
    <row r="64" spans="1:18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25"/>
      <c r="O64" s="3"/>
      <c r="P64" s="3"/>
      <c r="Q64" s="3"/>
      <c r="R64" s="3"/>
    </row>
    <row r="65" spans="2:18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5"/>
      <c r="O65" s="3"/>
      <c r="P65" s="3"/>
      <c r="Q65" s="3"/>
      <c r="R65" s="3"/>
    </row>
    <row r="66" spans="2:18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25"/>
      <c r="O66" s="3"/>
      <c r="P66" s="3"/>
      <c r="Q66" s="3"/>
      <c r="R66" s="3"/>
    </row>
    <row r="67" spans="2:18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5"/>
      <c r="O67" s="3"/>
      <c r="P67" s="3"/>
      <c r="Q67" s="3"/>
      <c r="R67" s="3"/>
    </row>
    <row r="68" spans="2:18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5"/>
      <c r="O68" s="3"/>
      <c r="P68" s="3"/>
      <c r="Q68" s="3"/>
      <c r="R68" s="3"/>
    </row>
    <row r="69" spans="2:18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25"/>
      <c r="O69" s="3"/>
      <c r="P69" s="3"/>
      <c r="Q69" s="3"/>
      <c r="R69" s="3"/>
    </row>
    <row r="70" spans="2:18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5"/>
      <c r="O70" s="3"/>
      <c r="P70" s="3"/>
      <c r="Q70" s="3"/>
      <c r="R70" s="3"/>
    </row>
    <row r="71" spans="2:18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25"/>
      <c r="O71" s="3"/>
      <c r="P71" s="3"/>
      <c r="Q71" s="3"/>
      <c r="R71" s="3"/>
    </row>
    <row r="72" spans="2:18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5"/>
      <c r="O72" s="3"/>
      <c r="P72" s="3"/>
      <c r="Q72" s="3"/>
      <c r="R72" s="3"/>
    </row>
    <row r="73" spans="2:18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5"/>
      <c r="O73" s="3"/>
      <c r="P73" s="3"/>
      <c r="Q73" s="3"/>
      <c r="R73" s="3"/>
    </row>
    <row r="74" spans="2:18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5"/>
      <c r="O74" s="3"/>
      <c r="P74" s="3"/>
      <c r="Q74" s="3"/>
      <c r="R74" s="3"/>
    </row>
    <row r="75" spans="2:18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5"/>
      <c r="O75" s="3"/>
      <c r="P75" s="3"/>
      <c r="Q75" s="3"/>
      <c r="R75" s="3"/>
    </row>
    <row r="76" spans="2:18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5"/>
      <c r="O76" s="3"/>
      <c r="P76" s="3"/>
      <c r="Q76" s="3"/>
      <c r="R76" s="3"/>
    </row>
    <row r="77" spans="2:18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5"/>
      <c r="O77" s="3"/>
      <c r="P77" s="3"/>
      <c r="Q77" s="3"/>
      <c r="R77" s="3"/>
    </row>
    <row r="78" spans="2:18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25"/>
      <c r="O78" s="3"/>
      <c r="P78" s="3"/>
      <c r="Q78" s="3"/>
      <c r="R78" s="3"/>
    </row>
    <row r="79" spans="2:18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5"/>
      <c r="O79" s="3"/>
      <c r="P79" s="3"/>
      <c r="Q79" s="3"/>
      <c r="R79" s="3"/>
    </row>
    <row r="80" spans="2:18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25"/>
      <c r="O80" s="3"/>
      <c r="P80" s="3"/>
      <c r="Q80" s="3"/>
      <c r="R80" s="3"/>
    </row>
    <row r="81" spans="2:18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25"/>
      <c r="O81" s="3"/>
      <c r="P81" s="3"/>
      <c r="Q81" s="3"/>
      <c r="R81" s="3"/>
    </row>
    <row r="82" spans="2:18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25"/>
      <c r="O82" s="3"/>
      <c r="P82" s="3"/>
      <c r="Q82" s="3"/>
      <c r="R82" s="3"/>
    </row>
    <row r="83" spans="2:18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25"/>
      <c r="O83" s="3"/>
      <c r="P83" s="3"/>
      <c r="Q83" s="3"/>
      <c r="R83" s="3"/>
    </row>
    <row r="84" spans="2:18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25"/>
      <c r="O84" s="3"/>
      <c r="P84" s="3"/>
      <c r="Q84" s="3"/>
      <c r="R84" s="3"/>
    </row>
    <row r="85" spans="2:18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25"/>
      <c r="O85" s="3"/>
      <c r="P85" s="3"/>
      <c r="Q85" s="3"/>
      <c r="R85" s="3"/>
    </row>
    <row r="86" spans="2:18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25"/>
      <c r="O86" s="3"/>
      <c r="P86" s="3"/>
      <c r="Q86" s="3"/>
      <c r="R86" s="3"/>
    </row>
    <row r="87" spans="2:18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25"/>
      <c r="O87" s="3"/>
      <c r="P87" s="3"/>
      <c r="Q87" s="3"/>
      <c r="R87" s="3"/>
    </row>
    <row r="88" spans="2:18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25"/>
      <c r="O88" s="3"/>
      <c r="P88" s="3"/>
      <c r="Q88" s="3"/>
      <c r="R88" s="3"/>
    </row>
    <row r="89" spans="2:18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25"/>
      <c r="O89" s="3"/>
      <c r="P89" s="3"/>
      <c r="Q89" s="3"/>
      <c r="R89" s="3"/>
    </row>
    <row r="90" spans="2:18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25"/>
      <c r="O90" s="3"/>
      <c r="P90" s="3"/>
      <c r="Q90" s="3"/>
      <c r="R90" s="3"/>
    </row>
    <row r="91" spans="2:18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5"/>
      <c r="O91" s="3"/>
      <c r="P91" s="3"/>
      <c r="Q91" s="3"/>
      <c r="R91" s="3"/>
    </row>
    <row r="92" spans="2:18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5"/>
      <c r="O92" s="3"/>
      <c r="P92" s="3"/>
      <c r="Q92" s="3"/>
      <c r="R92" s="3"/>
    </row>
    <row r="93" spans="2:18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5"/>
      <c r="O93" s="3"/>
      <c r="P93" s="3"/>
      <c r="Q93" s="3"/>
      <c r="R93" s="3"/>
    </row>
    <row r="94" spans="2:18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5"/>
      <c r="O94" s="3"/>
      <c r="P94" s="3"/>
      <c r="Q94" s="3"/>
      <c r="R94" s="3"/>
    </row>
    <row r="95" spans="2:18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5"/>
      <c r="O95" s="3"/>
      <c r="P95" s="3"/>
      <c r="Q95" s="3"/>
      <c r="R95" s="3"/>
    </row>
    <row r="96" spans="2:18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25"/>
      <c r="O96" s="3"/>
      <c r="P96" s="3"/>
      <c r="Q96" s="3"/>
      <c r="R96" s="3"/>
    </row>
    <row r="97" spans="2:18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5"/>
      <c r="O97" s="3"/>
      <c r="P97" s="3"/>
      <c r="Q97" s="3"/>
      <c r="R97" s="3"/>
    </row>
    <row r="98" spans="2:18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5"/>
      <c r="O98" s="3"/>
      <c r="P98" s="3"/>
      <c r="Q98" s="3"/>
      <c r="R98" s="3"/>
    </row>
    <row r="99" spans="2:18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5"/>
      <c r="O99" s="3"/>
      <c r="P99" s="3"/>
      <c r="Q99" s="3"/>
      <c r="R99" s="3"/>
    </row>
    <row r="100" spans="2:18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5"/>
      <c r="O100" s="3"/>
      <c r="P100" s="3"/>
      <c r="Q100" s="3"/>
      <c r="R100" s="3"/>
    </row>
    <row r="101" spans="2:18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5"/>
      <c r="O101" s="3"/>
      <c r="P101" s="3"/>
      <c r="Q101" s="3"/>
      <c r="R101" s="3"/>
    </row>
    <row r="102" spans="2:18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5"/>
      <c r="O102" s="3"/>
      <c r="P102" s="3"/>
      <c r="Q102" s="3"/>
      <c r="R102" s="3"/>
    </row>
    <row r="103" spans="2:18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5"/>
      <c r="O103" s="3"/>
      <c r="P103" s="3"/>
      <c r="Q103" s="3"/>
      <c r="R103" s="3"/>
    </row>
    <row r="104" spans="2:18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5"/>
      <c r="O104" s="3"/>
      <c r="P104" s="3"/>
      <c r="Q104" s="3"/>
      <c r="R104" s="3"/>
    </row>
    <row r="105" spans="2:18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5"/>
      <c r="O105" s="3"/>
      <c r="P105" s="3"/>
      <c r="Q105" s="3"/>
      <c r="R105" s="3"/>
    </row>
    <row r="106" spans="2:18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5"/>
      <c r="O106" s="3"/>
      <c r="P106" s="3"/>
      <c r="Q106" s="3"/>
      <c r="R106" s="3"/>
    </row>
    <row r="107" spans="2:18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5"/>
      <c r="O107" s="3"/>
      <c r="P107" s="3"/>
      <c r="Q107" s="3"/>
      <c r="R107" s="3"/>
    </row>
    <row r="108" spans="2:18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5"/>
      <c r="O108" s="3"/>
      <c r="P108" s="3"/>
      <c r="Q108" s="3"/>
      <c r="R108" s="3"/>
    </row>
    <row r="109" spans="2:18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5"/>
      <c r="O109" s="3"/>
      <c r="P109" s="3"/>
      <c r="Q109" s="3"/>
      <c r="R109" s="3"/>
    </row>
    <row r="110" spans="2:18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5"/>
      <c r="O110" s="3"/>
      <c r="P110" s="3"/>
      <c r="Q110" s="3"/>
      <c r="R110" s="3"/>
    </row>
    <row r="111" spans="2:18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5"/>
      <c r="O111" s="3"/>
      <c r="P111" s="3"/>
      <c r="Q111" s="3"/>
      <c r="R111" s="3"/>
    </row>
    <row r="112" spans="2:18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5"/>
      <c r="O112" s="3"/>
      <c r="P112" s="3"/>
      <c r="Q112" s="3"/>
      <c r="R112" s="3"/>
    </row>
    <row r="113" spans="2:18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25"/>
      <c r="O113" s="3"/>
      <c r="P113" s="3"/>
      <c r="Q113" s="3"/>
      <c r="R113" s="3"/>
    </row>
    <row r="114" spans="2:18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25"/>
      <c r="O114" s="3"/>
      <c r="P114" s="3"/>
      <c r="Q114" s="3"/>
      <c r="R114" s="3"/>
    </row>
    <row r="115" spans="2:18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5"/>
      <c r="O115" s="3"/>
      <c r="P115" s="3"/>
      <c r="Q115" s="3"/>
      <c r="R115" s="3"/>
    </row>
    <row r="116" spans="2:18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25"/>
      <c r="O116" s="3"/>
      <c r="P116" s="3"/>
      <c r="Q116" s="3"/>
      <c r="R116" s="3"/>
    </row>
    <row r="117" spans="2:18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25"/>
      <c r="O117" s="3"/>
      <c r="P117" s="3"/>
      <c r="Q117" s="3"/>
      <c r="R117" s="3"/>
    </row>
    <row r="118" spans="2:18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25"/>
      <c r="O118" s="3"/>
      <c r="P118" s="3"/>
      <c r="Q118" s="3"/>
      <c r="R118" s="3"/>
    </row>
    <row r="119" spans="2:18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25"/>
      <c r="O119" s="3"/>
      <c r="P119" s="3"/>
      <c r="Q119" s="3"/>
      <c r="R119" s="3"/>
    </row>
    <row r="120" spans="2:18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25"/>
      <c r="O120" s="3"/>
      <c r="P120" s="3"/>
      <c r="Q120" s="3"/>
      <c r="R120" s="3"/>
    </row>
    <row r="121" spans="2:18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25"/>
      <c r="O121" s="3"/>
      <c r="P121" s="3"/>
      <c r="Q121" s="3"/>
      <c r="R121" s="3"/>
    </row>
    <row r="122" spans="2:18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25"/>
      <c r="O122" s="3"/>
      <c r="P122" s="3"/>
      <c r="Q122" s="3"/>
      <c r="R122" s="3"/>
    </row>
    <row r="123" spans="2:18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25"/>
      <c r="O123" s="3"/>
      <c r="P123" s="3"/>
      <c r="Q123" s="3"/>
      <c r="R123" s="3"/>
    </row>
    <row r="124" spans="2:18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25"/>
      <c r="O124" s="3"/>
      <c r="P124" s="3"/>
      <c r="Q124" s="3"/>
      <c r="R124" s="3"/>
    </row>
    <row r="125" spans="2:18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25"/>
      <c r="O125" s="3"/>
      <c r="P125" s="3"/>
      <c r="Q125" s="3"/>
      <c r="R125" s="3"/>
    </row>
    <row r="126" spans="2:18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25"/>
      <c r="O126" s="3"/>
      <c r="P126" s="3"/>
      <c r="Q126" s="3"/>
      <c r="R126" s="3"/>
    </row>
    <row r="127" spans="2:18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25"/>
      <c r="O127" s="3"/>
      <c r="P127" s="3"/>
      <c r="Q127" s="3"/>
      <c r="R127" s="3"/>
    </row>
    <row r="128" spans="2:18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25"/>
      <c r="O128" s="3"/>
      <c r="P128" s="3"/>
      <c r="Q128" s="3"/>
      <c r="R128" s="3"/>
    </row>
    <row r="129" spans="2:18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25"/>
      <c r="O129" s="3"/>
      <c r="P129" s="3"/>
      <c r="Q129" s="3"/>
      <c r="R129" s="3"/>
    </row>
    <row r="130" spans="2:18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25"/>
      <c r="O130" s="3"/>
      <c r="P130" s="3"/>
      <c r="Q130" s="3"/>
      <c r="R130" s="3"/>
    </row>
    <row r="131" spans="2:18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25"/>
      <c r="O131" s="3"/>
      <c r="P131" s="3"/>
      <c r="Q131" s="3"/>
      <c r="R131" s="3"/>
    </row>
    <row r="132" spans="2:18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25"/>
      <c r="O132" s="3"/>
      <c r="P132" s="3"/>
      <c r="Q132" s="3"/>
      <c r="R132" s="3"/>
    </row>
    <row r="133" spans="2:18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25"/>
      <c r="O133" s="3"/>
      <c r="P133" s="3"/>
      <c r="Q133" s="3"/>
      <c r="R133" s="3"/>
    </row>
    <row r="134" spans="2:18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25"/>
      <c r="O134" s="3"/>
      <c r="P134" s="3"/>
      <c r="Q134" s="3"/>
      <c r="R134" s="3"/>
    </row>
    <row r="135" spans="2:18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25"/>
      <c r="O135" s="3"/>
      <c r="P135" s="3"/>
      <c r="Q135" s="3"/>
      <c r="R135" s="3"/>
    </row>
    <row r="136" spans="2:18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25"/>
      <c r="O136" s="3"/>
      <c r="P136" s="3"/>
      <c r="Q136" s="3"/>
      <c r="R136" s="3"/>
    </row>
    <row r="137" spans="2:18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25"/>
      <c r="O137" s="3"/>
      <c r="P137" s="3"/>
      <c r="Q137" s="3"/>
      <c r="R137" s="3"/>
    </row>
    <row r="138" spans="2:18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25"/>
      <c r="O138" s="3"/>
      <c r="P138" s="3"/>
      <c r="Q138" s="3"/>
      <c r="R138" s="3"/>
    </row>
    <row r="139" spans="2:18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25"/>
      <c r="O139" s="3"/>
      <c r="P139" s="3"/>
      <c r="Q139" s="3"/>
      <c r="R139" s="3"/>
    </row>
    <row r="140" spans="2:18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25"/>
      <c r="O140" s="3"/>
      <c r="P140" s="3"/>
      <c r="Q140" s="3"/>
      <c r="R140" s="3"/>
    </row>
    <row r="141" spans="2:18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5"/>
      <c r="O141" s="3"/>
      <c r="P141" s="3"/>
      <c r="Q141" s="3"/>
      <c r="R141" s="3"/>
    </row>
    <row r="142" spans="2:18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25"/>
      <c r="O142" s="3"/>
      <c r="P142" s="3"/>
      <c r="Q142" s="3"/>
      <c r="R142" s="3"/>
    </row>
    <row r="143" spans="2:18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25"/>
      <c r="O143" s="3"/>
      <c r="P143" s="3"/>
      <c r="Q143" s="3"/>
      <c r="R143" s="3"/>
    </row>
    <row r="144" spans="2:18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25"/>
      <c r="O144" s="3"/>
      <c r="P144" s="3"/>
      <c r="Q144" s="3"/>
      <c r="R144" s="3"/>
    </row>
    <row r="145" spans="2:18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25"/>
      <c r="O145" s="3"/>
      <c r="P145" s="3"/>
      <c r="Q145" s="3"/>
      <c r="R145" s="3"/>
    </row>
    <row r="146" spans="2:18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25"/>
      <c r="O146" s="3"/>
      <c r="P146" s="3"/>
      <c r="Q146" s="3"/>
      <c r="R146" s="3"/>
    </row>
    <row r="147" spans="2:18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25"/>
      <c r="O147" s="3"/>
      <c r="P147" s="3"/>
      <c r="Q147" s="3"/>
      <c r="R147" s="3"/>
    </row>
    <row r="148" spans="2:18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25"/>
      <c r="O148" s="3"/>
      <c r="P148" s="3"/>
      <c r="Q148" s="3"/>
      <c r="R148" s="3"/>
    </row>
    <row r="149" spans="2:18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25"/>
      <c r="O149" s="3"/>
      <c r="P149" s="3"/>
      <c r="Q149" s="3"/>
      <c r="R149" s="3"/>
    </row>
    <row r="150" spans="2:18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25"/>
      <c r="O150" s="3"/>
      <c r="P150" s="3"/>
      <c r="Q150" s="3"/>
      <c r="R150" s="3"/>
    </row>
    <row r="151" spans="2:18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25"/>
      <c r="O151" s="3"/>
      <c r="P151" s="3"/>
      <c r="Q151" s="3"/>
      <c r="R151" s="3"/>
    </row>
    <row r="152" spans="2:18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25"/>
      <c r="O152" s="3"/>
      <c r="P152" s="3"/>
      <c r="Q152" s="3"/>
      <c r="R152" s="3"/>
    </row>
    <row r="153" spans="2:18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25"/>
      <c r="O153" s="3"/>
      <c r="P153" s="3"/>
      <c r="Q153" s="3"/>
      <c r="R153" s="3"/>
    </row>
    <row r="154" spans="2:18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25"/>
      <c r="O154" s="3"/>
      <c r="P154" s="3"/>
      <c r="Q154" s="3"/>
      <c r="R154" s="3"/>
    </row>
    <row r="155" spans="2:18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25"/>
      <c r="O155" s="3"/>
      <c r="P155" s="3"/>
      <c r="Q155" s="3"/>
      <c r="R155" s="3"/>
    </row>
    <row r="156" spans="2:18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25"/>
      <c r="O156" s="3"/>
      <c r="P156" s="3"/>
      <c r="Q156" s="3"/>
      <c r="R156" s="3"/>
    </row>
    <row r="157" spans="2:18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25"/>
      <c r="O157" s="3"/>
      <c r="P157" s="3"/>
      <c r="Q157" s="3"/>
      <c r="R157" s="3"/>
    </row>
    <row r="158" spans="2:18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25"/>
      <c r="O158" s="3"/>
      <c r="P158" s="3"/>
      <c r="Q158" s="3"/>
      <c r="R158" s="3"/>
    </row>
    <row r="159" spans="2:18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25"/>
      <c r="O159" s="3"/>
      <c r="P159" s="3"/>
      <c r="Q159" s="3"/>
      <c r="R159" s="3"/>
    </row>
    <row r="160" spans="2:18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25"/>
      <c r="O160" s="3"/>
      <c r="P160" s="3"/>
      <c r="Q160" s="3"/>
      <c r="R160" s="3"/>
    </row>
    <row r="161" spans="2:18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25"/>
      <c r="O161" s="3"/>
      <c r="P161" s="3"/>
      <c r="Q161" s="3"/>
      <c r="R161" s="3"/>
    </row>
    <row r="162" spans="2:18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25"/>
      <c r="O162" s="3"/>
      <c r="P162" s="3"/>
      <c r="Q162" s="3"/>
      <c r="R162" s="3"/>
    </row>
    <row r="163" spans="2:18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25"/>
      <c r="O163" s="3"/>
      <c r="P163" s="3"/>
      <c r="Q163" s="3"/>
      <c r="R163" s="3"/>
    </row>
    <row r="164" spans="2:18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25"/>
      <c r="O164" s="3"/>
      <c r="P164" s="3"/>
      <c r="Q164" s="3"/>
      <c r="R164" s="3"/>
    </row>
    <row r="165" spans="2:18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25"/>
      <c r="O165" s="3"/>
      <c r="P165" s="3"/>
      <c r="Q165" s="3"/>
      <c r="R165" s="3"/>
    </row>
    <row r="166" spans="2:18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25"/>
      <c r="O166" s="3"/>
      <c r="P166" s="3"/>
      <c r="Q166" s="3"/>
      <c r="R166" s="3"/>
    </row>
    <row r="167" spans="2:18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25"/>
      <c r="O167" s="3"/>
      <c r="P167" s="3"/>
      <c r="Q167" s="3"/>
      <c r="R167" s="3"/>
    </row>
    <row r="168" spans="2:18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25"/>
      <c r="O168" s="3"/>
      <c r="P168" s="3"/>
      <c r="Q168" s="3"/>
      <c r="R168" s="3"/>
    </row>
    <row r="169" spans="2:18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25"/>
      <c r="O169" s="3"/>
      <c r="P169" s="3"/>
      <c r="Q169" s="3"/>
      <c r="R169" s="3"/>
    </row>
    <row r="170" spans="2:18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25"/>
      <c r="O170" s="3"/>
      <c r="P170" s="3"/>
      <c r="Q170" s="3"/>
      <c r="R170" s="3"/>
    </row>
    <row r="171" spans="2:18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25"/>
      <c r="O171" s="3"/>
      <c r="P171" s="3"/>
      <c r="Q171" s="3"/>
      <c r="R171" s="3"/>
    </row>
    <row r="172" spans="2:18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25"/>
      <c r="O172" s="3"/>
      <c r="P172" s="3"/>
      <c r="Q172" s="3"/>
      <c r="R172" s="3"/>
    </row>
    <row r="173" spans="2:18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25"/>
      <c r="O173" s="3"/>
      <c r="P173" s="3"/>
      <c r="Q173" s="3"/>
      <c r="R173" s="3"/>
    </row>
    <row r="174" spans="2:18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25"/>
      <c r="O174" s="3"/>
      <c r="P174" s="3"/>
      <c r="Q174" s="3"/>
      <c r="R174" s="3"/>
    </row>
    <row r="175" spans="2:18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25"/>
      <c r="O175" s="3"/>
      <c r="P175" s="3"/>
      <c r="Q175" s="3"/>
      <c r="R175" s="3"/>
    </row>
    <row r="176" spans="2:18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25"/>
      <c r="O176" s="3"/>
      <c r="P176" s="3"/>
      <c r="Q176" s="3"/>
      <c r="R176" s="3"/>
    </row>
    <row r="177" spans="2:18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25"/>
      <c r="O177" s="3"/>
      <c r="P177" s="3"/>
      <c r="Q177" s="3"/>
      <c r="R177" s="3"/>
    </row>
    <row r="178" spans="2:18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25"/>
      <c r="O178" s="3"/>
      <c r="P178" s="3"/>
      <c r="Q178" s="3"/>
      <c r="R178" s="3"/>
    </row>
    <row r="179" spans="2:18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25"/>
      <c r="O179" s="3"/>
      <c r="P179" s="3"/>
      <c r="Q179" s="3"/>
      <c r="R179" s="3"/>
    </row>
    <row r="180" spans="2:18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25"/>
      <c r="O180" s="3"/>
      <c r="P180" s="3"/>
      <c r="Q180" s="3"/>
      <c r="R180" s="3"/>
    </row>
    <row r="181" spans="2:18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25"/>
      <c r="O181" s="3"/>
      <c r="P181" s="3"/>
      <c r="Q181" s="3"/>
      <c r="R181" s="3"/>
    </row>
    <row r="182" spans="2:18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25"/>
      <c r="O182" s="3"/>
      <c r="P182" s="3"/>
      <c r="Q182" s="3"/>
      <c r="R182" s="3"/>
    </row>
    <row r="183" spans="2:18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25"/>
      <c r="O183" s="3"/>
      <c r="P183" s="3"/>
      <c r="Q183" s="3"/>
      <c r="R183" s="3"/>
    </row>
    <row r="184" spans="2:18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25"/>
      <c r="O184" s="3"/>
      <c r="P184" s="3"/>
      <c r="Q184" s="3"/>
      <c r="R184" s="3"/>
    </row>
    <row r="185" spans="2:18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25"/>
      <c r="O185" s="3"/>
      <c r="P185" s="3"/>
      <c r="Q185" s="3"/>
      <c r="R185" s="3"/>
    </row>
    <row r="186" spans="2:18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25"/>
      <c r="O186" s="3"/>
      <c r="P186" s="3"/>
      <c r="Q186" s="3"/>
      <c r="R186" s="3"/>
    </row>
    <row r="187" spans="2:18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25"/>
      <c r="O187" s="3"/>
      <c r="P187" s="3"/>
      <c r="Q187" s="3"/>
      <c r="R187" s="3"/>
    </row>
    <row r="188" spans="2:18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25"/>
      <c r="O188" s="3"/>
      <c r="P188" s="3"/>
      <c r="Q188" s="3"/>
      <c r="R188" s="3"/>
    </row>
    <row r="189" spans="2:18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25"/>
      <c r="O189" s="3"/>
      <c r="P189" s="3"/>
      <c r="Q189" s="3"/>
      <c r="R189" s="3"/>
    </row>
    <row r="190" spans="2:18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25"/>
      <c r="O190" s="3"/>
      <c r="P190" s="3"/>
      <c r="Q190" s="3"/>
      <c r="R190" s="3"/>
    </row>
    <row r="191" spans="2:18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25"/>
      <c r="O191" s="3"/>
      <c r="P191" s="3"/>
      <c r="Q191" s="3"/>
      <c r="R191" s="3"/>
    </row>
    <row r="192" spans="2:18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25"/>
      <c r="O192" s="3"/>
      <c r="P192" s="3"/>
      <c r="Q192" s="3"/>
      <c r="R192" s="3"/>
    </row>
    <row r="193" spans="2:18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25"/>
      <c r="O193" s="3"/>
      <c r="P193" s="3"/>
      <c r="Q193" s="3"/>
      <c r="R193" s="3"/>
    </row>
    <row r="194" spans="2:18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25"/>
      <c r="O194" s="3"/>
      <c r="P194" s="3"/>
      <c r="Q194" s="3"/>
      <c r="R194" s="3"/>
    </row>
    <row r="195" spans="2:18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25"/>
      <c r="O195" s="3"/>
      <c r="P195" s="3"/>
      <c r="Q195" s="3"/>
      <c r="R195" s="3"/>
    </row>
    <row r="196" spans="2:18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25"/>
      <c r="O196" s="3"/>
      <c r="P196" s="3"/>
      <c r="Q196" s="3"/>
      <c r="R196" s="3"/>
    </row>
    <row r="197" spans="2:18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25"/>
      <c r="O197" s="3"/>
      <c r="P197" s="3"/>
      <c r="Q197" s="3"/>
      <c r="R197" s="3"/>
    </row>
    <row r="198" spans="2:18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25"/>
      <c r="O198" s="3"/>
      <c r="P198" s="3"/>
      <c r="Q198" s="3"/>
      <c r="R198" s="3"/>
    </row>
    <row r="199" spans="2:18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25"/>
      <c r="O199" s="3"/>
      <c r="P199" s="3"/>
      <c r="Q199" s="3"/>
      <c r="R199" s="3"/>
    </row>
    <row r="200" spans="2:18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25"/>
      <c r="O200" s="3"/>
      <c r="P200" s="3"/>
      <c r="Q200" s="3"/>
      <c r="R200" s="3"/>
    </row>
    <row r="201" spans="2:18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25"/>
      <c r="O201" s="3"/>
      <c r="P201" s="3"/>
      <c r="Q201" s="3"/>
      <c r="R201" s="3"/>
    </row>
    <row r="202" spans="2:18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25"/>
      <c r="O202" s="3"/>
      <c r="P202" s="3"/>
      <c r="Q202" s="3"/>
      <c r="R202" s="3"/>
    </row>
    <row r="203" spans="2:18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25"/>
      <c r="O203" s="3"/>
      <c r="P203" s="3"/>
      <c r="Q203" s="3"/>
      <c r="R203" s="3"/>
    </row>
    <row r="204" spans="2:18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25"/>
      <c r="O204" s="3"/>
      <c r="P204" s="3"/>
      <c r="Q204" s="3"/>
      <c r="R204" s="3"/>
    </row>
    <row r="205" spans="2:18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25"/>
      <c r="O205" s="3"/>
      <c r="P205" s="3"/>
      <c r="Q205" s="3"/>
      <c r="R205" s="3"/>
    </row>
    <row r="206" spans="2:18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25"/>
      <c r="O206" s="3"/>
      <c r="P206" s="3"/>
      <c r="Q206" s="3"/>
      <c r="R206" s="3"/>
    </row>
    <row r="207" spans="2:18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25"/>
      <c r="O207" s="3"/>
      <c r="P207" s="3"/>
      <c r="Q207" s="3"/>
      <c r="R207" s="3"/>
    </row>
    <row r="208" spans="2:18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25"/>
      <c r="O208" s="3"/>
      <c r="P208" s="3"/>
      <c r="Q208" s="3"/>
      <c r="R208" s="3"/>
    </row>
    <row r="209" spans="2:18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25"/>
      <c r="O209" s="3"/>
      <c r="P209" s="3"/>
      <c r="Q209" s="3"/>
      <c r="R209" s="3"/>
    </row>
    <row r="210" spans="2:18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25"/>
      <c r="O210" s="3"/>
      <c r="P210" s="3"/>
      <c r="Q210" s="3"/>
      <c r="R210" s="3"/>
    </row>
    <row r="211" spans="2:18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25"/>
      <c r="O211" s="3"/>
      <c r="P211" s="3"/>
      <c r="Q211" s="3"/>
      <c r="R211" s="3"/>
    </row>
    <row r="212" spans="2:18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25"/>
      <c r="O212" s="3"/>
      <c r="P212" s="3"/>
      <c r="Q212" s="3"/>
      <c r="R212" s="3"/>
    </row>
    <row r="213" spans="2:18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25"/>
      <c r="O213" s="3"/>
      <c r="P213" s="3"/>
      <c r="Q213" s="3"/>
      <c r="R213" s="3"/>
    </row>
    <row r="214" spans="2:18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25"/>
      <c r="O214" s="3"/>
      <c r="P214" s="3"/>
      <c r="Q214" s="3"/>
      <c r="R214" s="3"/>
    </row>
    <row r="215" spans="2:18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25"/>
      <c r="O215" s="3"/>
      <c r="P215" s="3"/>
      <c r="Q215" s="3"/>
      <c r="R215" s="3"/>
    </row>
  </sheetData>
  <mergeCells count="1">
    <mergeCell ref="N6:N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opLeftCell="A175" workbookViewId="0">
      <selection activeCell="D14" sqref="D14"/>
    </sheetView>
  </sheetViews>
  <sheetFormatPr baseColWidth="10" defaultRowHeight="14.4"/>
  <cols>
    <col min="1" max="1" width="19.6640625" bestFit="1" customWidth="1"/>
  </cols>
  <sheetData>
    <row r="1" spans="1:2">
      <c r="A1" s="7" t="s">
        <v>246</v>
      </c>
    </row>
    <row r="2" spans="1:2">
      <c r="A2" t="s">
        <v>24</v>
      </c>
      <c r="B2">
        <v>5</v>
      </c>
    </row>
    <row r="3" spans="1:2">
      <c r="A3" t="s">
        <v>25</v>
      </c>
      <c r="B3">
        <v>5</v>
      </c>
    </row>
    <row r="4" spans="1:2">
      <c r="A4" t="s">
        <v>26</v>
      </c>
      <c r="B4">
        <v>4</v>
      </c>
    </row>
    <row r="5" spans="1:2">
      <c r="A5" t="s">
        <v>27</v>
      </c>
      <c r="B5">
        <v>4</v>
      </c>
    </row>
    <row r="6" spans="1:2">
      <c r="A6" t="s">
        <v>28</v>
      </c>
      <c r="B6">
        <v>4</v>
      </c>
    </row>
    <row r="7" spans="1:2">
      <c r="A7" t="s">
        <v>29</v>
      </c>
      <c r="B7">
        <v>4</v>
      </c>
    </row>
    <row r="8" spans="1:2">
      <c r="A8" t="s">
        <v>30</v>
      </c>
      <c r="B8">
        <v>4</v>
      </c>
    </row>
    <row r="9" spans="1:2">
      <c r="A9" t="s">
        <v>31</v>
      </c>
      <c r="B9">
        <v>3</v>
      </c>
    </row>
    <row r="10" spans="1:2">
      <c r="A10" t="s">
        <v>32</v>
      </c>
      <c r="B10">
        <v>3</v>
      </c>
    </row>
    <row r="11" spans="1:2">
      <c r="A11" t="s">
        <v>33</v>
      </c>
      <c r="B11">
        <v>3</v>
      </c>
    </row>
    <row r="12" spans="1:2">
      <c r="A12" t="s">
        <v>34</v>
      </c>
      <c r="B12">
        <v>3</v>
      </c>
    </row>
    <row r="13" spans="1:2">
      <c r="A13" t="s">
        <v>35</v>
      </c>
      <c r="B13">
        <v>3</v>
      </c>
    </row>
    <row r="14" spans="1:2">
      <c r="A14" t="s">
        <v>36</v>
      </c>
      <c r="B14">
        <v>3</v>
      </c>
    </row>
    <row r="15" spans="1:2">
      <c r="A15" t="s">
        <v>37</v>
      </c>
      <c r="B15">
        <v>3</v>
      </c>
    </row>
    <row r="16" spans="1:2">
      <c r="A16" t="s">
        <v>38</v>
      </c>
      <c r="B16">
        <v>3</v>
      </c>
    </row>
    <row r="17" spans="1:2">
      <c r="A17" t="s">
        <v>39</v>
      </c>
      <c r="B17">
        <v>3</v>
      </c>
    </row>
    <row r="18" spans="1:2">
      <c r="A18" t="s">
        <v>40</v>
      </c>
      <c r="B18">
        <v>3</v>
      </c>
    </row>
    <row r="19" spans="1:2">
      <c r="A19" t="s">
        <v>41</v>
      </c>
      <c r="B19">
        <v>3</v>
      </c>
    </row>
    <row r="20" spans="1:2">
      <c r="A20" t="s">
        <v>42</v>
      </c>
      <c r="B20">
        <v>3</v>
      </c>
    </row>
    <row r="21" spans="1:2">
      <c r="A21" t="s">
        <v>43</v>
      </c>
      <c r="B21">
        <v>3</v>
      </c>
    </row>
    <row r="22" spans="1:2">
      <c r="A22" t="s">
        <v>44</v>
      </c>
      <c r="B22">
        <v>3</v>
      </c>
    </row>
    <row r="23" spans="1:2">
      <c r="A23" t="s">
        <v>45</v>
      </c>
      <c r="B23">
        <v>3</v>
      </c>
    </row>
    <row r="24" spans="1:2">
      <c r="A24" t="s">
        <v>46</v>
      </c>
      <c r="B24">
        <v>2</v>
      </c>
    </row>
    <row r="25" spans="1:2">
      <c r="A25" t="s">
        <v>47</v>
      </c>
      <c r="B25">
        <v>2</v>
      </c>
    </row>
    <row r="26" spans="1:2">
      <c r="A26" t="s">
        <v>48</v>
      </c>
      <c r="B26">
        <v>2</v>
      </c>
    </row>
    <row r="27" spans="1:2">
      <c r="A27" t="s">
        <v>49</v>
      </c>
      <c r="B27">
        <v>2</v>
      </c>
    </row>
    <row r="28" spans="1:2">
      <c r="A28" t="s">
        <v>50</v>
      </c>
      <c r="B28">
        <v>2</v>
      </c>
    </row>
    <row r="29" spans="1:2">
      <c r="A29" t="s">
        <v>51</v>
      </c>
      <c r="B29">
        <v>2</v>
      </c>
    </row>
    <row r="30" spans="1:2">
      <c r="A30" t="s">
        <v>52</v>
      </c>
      <c r="B30">
        <v>2</v>
      </c>
    </row>
    <row r="31" spans="1:2">
      <c r="A31" t="s">
        <v>53</v>
      </c>
      <c r="B31">
        <v>2</v>
      </c>
    </row>
    <row r="32" spans="1:2">
      <c r="A32" t="s">
        <v>54</v>
      </c>
      <c r="B32">
        <v>2</v>
      </c>
    </row>
    <row r="33" spans="1:2">
      <c r="A33" t="s">
        <v>55</v>
      </c>
      <c r="B33">
        <v>2</v>
      </c>
    </row>
    <row r="34" spans="1:2">
      <c r="A34" t="s">
        <v>56</v>
      </c>
      <c r="B34">
        <v>2</v>
      </c>
    </row>
    <row r="35" spans="1:2">
      <c r="A35" t="s">
        <v>57</v>
      </c>
      <c r="B35">
        <v>2</v>
      </c>
    </row>
    <row r="36" spans="1:2">
      <c r="A36" t="s">
        <v>58</v>
      </c>
      <c r="B36">
        <v>2</v>
      </c>
    </row>
    <row r="37" spans="1:2">
      <c r="A37" t="s">
        <v>59</v>
      </c>
      <c r="B37">
        <v>2</v>
      </c>
    </row>
    <row r="38" spans="1:2">
      <c r="A38" t="s">
        <v>60</v>
      </c>
      <c r="B38">
        <v>2</v>
      </c>
    </row>
    <row r="39" spans="1:2">
      <c r="A39" t="s">
        <v>61</v>
      </c>
      <c r="B39">
        <v>2</v>
      </c>
    </row>
    <row r="40" spans="1:2">
      <c r="A40" t="s">
        <v>62</v>
      </c>
      <c r="B40">
        <v>2</v>
      </c>
    </row>
    <row r="41" spans="1:2">
      <c r="A41" t="s">
        <v>63</v>
      </c>
      <c r="B41">
        <v>2</v>
      </c>
    </row>
    <row r="42" spans="1:2">
      <c r="A42" t="s">
        <v>64</v>
      </c>
      <c r="B42">
        <v>2</v>
      </c>
    </row>
    <row r="43" spans="1:2">
      <c r="A43" t="s">
        <v>65</v>
      </c>
      <c r="B43">
        <v>2</v>
      </c>
    </row>
    <row r="44" spans="1:2">
      <c r="A44" t="s">
        <v>66</v>
      </c>
      <c r="B44">
        <v>2</v>
      </c>
    </row>
    <row r="45" spans="1:2">
      <c r="A45" t="s">
        <v>67</v>
      </c>
      <c r="B45">
        <v>2</v>
      </c>
    </row>
    <row r="46" spans="1:2">
      <c r="A46" t="s">
        <v>68</v>
      </c>
      <c r="B46">
        <v>2</v>
      </c>
    </row>
    <row r="47" spans="1:2">
      <c r="A47" t="s">
        <v>69</v>
      </c>
      <c r="B47">
        <v>2</v>
      </c>
    </row>
    <row r="48" spans="1:2">
      <c r="A48" t="s">
        <v>70</v>
      </c>
      <c r="B48">
        <v>2</v>
      </c>
    </row>
    <row r="49" spans="1:2">
      <c r="A49" t="s">
        <v>71</v>
      </c>
      <c r="B49">
        <v>2</v>
      </c>
    </row>
    <row r="50" spans="1:2">
      <c r="A50" t="s">
        <v>72</v>
      </c>
      <c r="B50">
        <v>2</v>
      </c>
    </row>
    <row r="51" spans="1:2">
      <c r="A51" t="s">
        <v>73</v>
      </c>
      <c r="B51">
        <v>2</v>
      </c>
    </row>
    <row r="52" spans="1:2">
      <c r="A52" t="s">
        <v>74</v>
      </c>
      <c r="B52">
        <v>2</v>
      </c>
    </row>
    <row r="53" spans="1:2">
      <c r="A53" t="s">
        <v>75</v>
      </c>
      <c r="B53">
        <v>2</v>
      </c>
    </row>
    <row r="54" spans="1:2">
      <c r="A54" t="s">
        <v>76</v>
      </c>
      <c r="B54">
        <v>2</v>
      </c>
    </row>
    <row r="55" spans="1:2">
      <c r="A55" t="s">
        <v>77</v>
      </c>
      <c r="B55">
        <v>2</v>
      </c>
    </row>
    <row r="56" spans="1:2">
      <c r="A56" t="s">
        <v>78</v>
      </c>
      <c r="B56">
        <v>2</v>
      </c>
    </row>
    <row r="57" spans="1:2">
      <c r="A57" t="s">
        <v>79</v>
      </c>
      <c r="B57">
        <v>2</v>
      </c>
    </row>
    <row r="58" spans="1:2">
      <c r="A58" t="s">
        <v>80</v>
      </c>
      <c r="B58">
        <v>2</v>
      </c>
    </row>
    <row r="59" spans="1:2">
      <c r="A59" t="s">
        <v>81</v>
      </c>
      <c r="B59">
        <v>2</v>
      </c>
    </row>
    <row r="60" spans="1:2">
      <c r="A60" t="s">
        <v>82</v>
      </c>
      <c r="B60">
        <v>2</v>
      </c>
    </row>
    <row r="61" spans="1:2">
      <c r="A61" t="s">
        <v>83</v>
      </c>
      <c r="B61">
        <v>2</v>
      </c>
    </row>
    <row r="62" spans="1:2">
      <c r="A62" t="s">
        <v>84</v>
      </c>
      <c r="B62">
        <v>2</v>
      </c>
    </row>
    <row r="63" spans="1:2">
      <c r="A63" t="s">
        <v>85</v>
      </c>
      <c r="B63">
        <v>2</v>
      </c>
    </row>
    <row r="64" spans="1:2">
      <c r="A64" t="s">
        <v>86</v>
      </c>
      <c r="B64">
        <v>2</v>
      </c>
    </row>
    <row r="65" spans="1:2">
      <c r="A65" t="s">
        <v>87</v>
      </c>
      <c r="B65">
        <v>2</v>
      </c>
    </row>
    <row r="66" spans="1:2">
      <c r="A66" t="s">
        <v>88</v>
      </c>
      <c r="B66">
        <v>2</v>
      </c>
    </row>
    <row r="67" spans="1:2">
      <c r="A67" t="s">
        <v>89</v>
      </c>
      <c r="B67">
        <v>2</v>
      </c>
    </row>
    <row r="68" spans="1:2">
      <c r="A68" t="s">
        <v>90</v>
      </c>
      <c r="B68">
        <v>2</v>
      </c>
    </row>
    <row r="69" spans="1:2">
      <c r="A69" t="s">
        <v>91</v>
      </c>
      <c r="B69">
        <v>2</v>
      </c>
    </row>
    <row r="70" spans="1:2">
      <c r="A70" t="s">
        <v>92</v>
      </c>
      <c r="B70">
        <v>2</v>
      </c>
    </row>
    <row r="71" spans="1:2">
      <c r="A71" t="s">
        <v>93</v>
      </c>
      <c r="B71">
        <v>2</v>
      </c>
    </row>
    <row r="72" spans="1:2">
      <c r="A72" t="s">
        <v>94</v>
      </c>
      <c r="B72">
        <v>2</v>
      </c>
    </row>
    <row r="73" spans="1:2">
      <c r="A73" t="s">
        <v>95</v>
      </c>
      <c r="B73">
        <v>2</v>
      </c>
    </row>
    <row r="74" spans="1:2">
      <c r="A74" t="s">
        <v>96</v>
      </c>
      <c r="B74">
        <v>2</v>
      </c>
    </row>
    <row r="75" spans="1:2">
      <c r="A75" t="s">
        <v>97</v>
      </c>
      <c r="B75">
        <v>2</v>
      </c>
    </row>
    <row r="76" spans="1:2">
      <c r="A76" t="s">
        <v>98</v>
      </c>
      <c r="B76">
        <v>2</v>
      </c>
    </row>
    <row r="77" spans="1:2">
      <c r="A77" t="s">
        <v>99</v>
      </c>
      <c r="B77">
        <v>2</v>
      </c>
    </row>
    <row r="78" spans="1:2">
      <c r="A78" t="s">
        <v>100</v>
      </c>
      <c r="B78">
        <v>2</v>
      </c>
    </row>
    <row r="79" spans="1:2">
      <c r="A79" t="s">
        <v>101</v>
      </c>
      <c r="B79">
        <v>2</v>
      </c>
    </row>
    <row r="80" spans="1:2">
      <c r="A80" t="s">
        <v>102</v>
      </c>
      <c r="B80">
        <v>2</v>
      </c>
    </row>
    <row r="81" spans="1:2">
      <c r="A81" t="s">
        <v>103</v>
      </c>
      <c r="B81">
        <v>2</v>
      </c>
    </row>
    <row r="82" spans="1:2">
      <c r="A82" t="s">
        <v>104</v>
      </c>
      <c r="B82">
        <v>2</v>
      </c>
    </row>
    <row r="83" spans="1:2">
      <c r="A83" t="s">
        <v>105</v>
      </c>
      <c r="B83">
        <v>2</v>
      </c>
    </row>
    <row r="84" spans="1:2">
      <c r="A84" t="s">
        <v>106</v>
      </c>
      <c r="B84">
        <v>2</v>
      </c>
    </row>
    <row r="85" spans="1:2">
      <c r="A85" t="s">
        <v>107</v>
      </c>
      <c r="B85">
        <v>2</v>
      </c>
    </row>
    <row r="86" spans="1:2">
      <c r="A86" t="s">
        <v>108</v>
      </c>
      <c r="B86">
        <v>2</v>
      </c>
    </row>
    <row r="87" spans="1:2">
      <c r="A87" t="s">
        <v>109</v>
      </c>
      <c r="B87">
        <v>2</v>
      </c>
    </row>
    <row r="88" spans="1:2">
      <c r="A88" t="s">
        <v>110</v>
      </c>
      <c r="B88">
        <v>2</v>
      </c>
    </row>
    <row r="89" spans="1:2">
      <c r="A89" t="s">
        <v>111</v>
      </c>
      <c r="B89">
        <v>2</v>
      </c>
    </row>
    <row r="90" spans="1:2">
      <c r="A90" t="s">
        <v>112</v>
      </c>
      <c r="B90">
        <v>2</v>
      </c>
    </row>
    <row r="91" spans="1:2">
      <c r="A91" t="s">
        <v>113</v>
      </c>
      <c r="B91">
        <v>2</v>
      </c>
    </row>
    <row r="92" spans="1:2">
      <c r="A92" t="s">
        <v>114</v>
      </c>
      <c r="B92">
        <v>2</v>
      </c>
    </row>
    <row r="93" spans="1:2">
      <c r="A93" t="s">
        <v>115</v>
      </c>
      <c r="B93">
        <v>2</v>
      </c>
    </row>
    <row r="94" spans="1:2">
      <c r="A94" t="s">
        <v>116</v>
      </c>
      <c r="B94">
        <v>2</v>
      </c>
    </row>
    <row r="95" spans="1:2">
      <c r="A95" t="s">
        <v>117</v>
      </c>
      <c r="B95">
        <v>2</v>
      </c>
    </row>
    <row r="96" spans="1:2">
      <c r="A96" t="s">
        <v>118</v>
      </c>
      <c r="B96">
        <v>2</v>
      </c>
    </row>
    <row r="97" spans="1:2">
      <c r="A97" t="s">
        <v>119</v>
      </c>
      <c r="B97">
        <v>2</v>
      </c>
    </row>
    <row r="98" spans="1:2">
      <c r="A98" t="s">
        <v>120</v>
      </c>
      <c r="B98">
        <v>2</v>
      </c>
    </row>
    <row r="99" spans="1:2">
      <c r="A99" t="s">
        <v>121</v>
      </c>
      <c r="B99">
        <v>2</v>
      </c>
    </row>
    <row r="100" spans="1:2">
      <c r="A100" t="s">
        <v>122</v>
      </c>
      <c r="B100">
        <v>2</v>
      </c>
    </row>
    <row r="101" spans="1:2">
      <c r="A101" t="s">
        <v>123</v>
      </c>
      <c r="B101">
        <v>2</v>
      </c>
    </row>
    <row r="102" spans="1:2">
      <c r="A102" t="s">
        <v>124</v>
      </c>
      <c r="B102">
        <v>2</v>
      </c>
    </row>
    <row r="103" spans="1:2">
      <c r="A103" t="s">
        <v>125</v>
      </c>
      <c r="B103">
        <v>2</v>
      </c>
    </row>
    <row r="104" spans="1:2">
      <c r="A104" t="s">
        <v>126</v>
      </c>
      <c r="B104">
        <v>2</v>
      </c>
    </row>
    <row r="105" spans="1:2">
      <c r="A105" t="s">
        <v>127</v>
      </c>
      <c r="B105">
        <v>2</v>
      </c>
    </row>
    <row r="106" spans="1:2">
      <c r="A106" t="s">
        <v>128</v>
      </c>
      <c r="B106">
        <v>2</v>
      </c>
    </row>
    <row r="107" spans="1:2">
      <c r="A107" t="s">
        <v>129</v>
      </c>
      <c r="B107">
        <v>2</v>
      </c>
    </row>
    <row r="108" spans="1:2">
      <c r="A108" t="s">
        <v>130</v>
      </c>
      <c r="B108">
        <v>2</v>
      </c>
    </row>
    <row r="109" spans="1:2">
      <c r="A109" t="s">
        <v>131</v>
      </c>
      <c r="B109">
        <v>2</v>
      </c>
    </row>
    <row r="110" spans="1:2">
      <c r="A110" t="s">
        <v>132</v>
      </c>
      <c r="B110">
        <v>2</v>
      </c>
    </row>
    <row r="111" spans="1:2">
      <c r="A111" t="s">
        <v>133</v>
      </c>
      <c r="B111">
        <v>2</v>
      </c>
    </row>
    <row r="112" spans="1:2">
      <c r="A112" t="s">
        <v>134</v>
      </c>
      <c r="B112">
        <v>2</v>
      </c>
    </row>
    <row r="113" spans="1:2">
      <c r="A113" t="s">
        <v>135</v>
      </c>
      <c r="B113">
        <v>2</v>
      </c>
    </row>
    <row r="114" spans="1:2">
      <c r="A114" t="s">
        <v>136</v>
      </c>
      <c r="B114">
        <v>2</v>
      </c>
    </row>
    <row r="115" spans="1:2">
      <c r="A115" t="s">
        <v>137</v>
      </c>
      <c r="B115">
        <v>2</v>
      </c>
    </row>
    <row r="116" spans="1:2">
      <c r="A116" t="s">
        <v>138</v>
      </c>
      <c r="B116">
        <v>2</v>
      </c>
    </row>
    <row r="117" spans="1:2">
      <c r="A117" t="s">
        <v>139</v>
      </c>
      <c r="B117">
        <v>2</v>
      </c>
    </row>
    <row r="118" spans="1:2">
      <c r="A118" t="s">
        <v>140</v>
      </c>
      <c r="B118">
        <v>2</v>
      </c>
    </row>
    <row r="119" spans="1:2">
      <c r="A119" t="s">
        <v>141</v>
      </c>
      <c r="B119">
        <v>2</v>
      </c>
    </row>
    <row r="120" spans="1:2">
      <c r="A120" t="s">
        <v>142</v>
      </c>
      <c r="B120">
        <v>2</v>
      </c>
    </row>
    <row r="121" spans="1:2">
      <c r="A121" t="s">
        <v>143</v>
      </c>
      <c r="B121">
        <v>2</v>
      </c>
    </row>
    <row r="122" spans="1:2">
      <c r="A122" t="s">
        <v>144</v>
      </c>
      <c r="B122">
        <v>2</v>
      </c>
    </row>
    <row r="123" spans="1:2">
      <c r="A123" t="s">
        <v>145</v>
      </c>
      <c r="B123">
        <v>2</v>
      </c>
    </row>
    <row r="124" spans="1:2">
      <c r="A124" t="s">
        <v>146</v>
      </c>
      <c r="B124">
        <v>2</v>
      </c>
    </row>
    <row r="125" spans="1:2">
      <c r="A125" t="s">
        <v>147</v>
      </c>
      <c r="B125">
        <v>2</v>
      </c>
    </row>
    <row r="126" spans="1:2">
      <c r="A126" t="s">
        <v>148</v>
      </c>
      <c r="B126">
        <v>2</v>
      </c>
    </row>
    <row r="127" spans="1:2">
      <c r="A127" t="s">
        <v>149</v>
      </c>
      <c r="B127">
        <v>2</v>
      </c>
    </row>
    <row r="128" spans="1:2">
      <c r="A128" t="s">
        <v>150</v>
      </c>
      <c r="B128">
        <v>2</v>
      </c>
    </row>
    <row r="129" spans="1:2">
      <c r="A129" t="s">
        <v>151</v>
      </c>
      <c r="B129">
        <v>2</v>
      </c>
    </row>
    <row r="130" spans="1:2">
      <c r="A130" t="s">
        <v>152</v>
      </c>
      <c r="B130">
        <v>2</v>
      </c>
    </row>
    <row r="131" spans="1:2">
      <c r="A131" t="s">
        <v>153</v>
      </c>
      <c r="B131">
        <v>2</v>
      </c>
    </row>
    <row r="132" spans="1:2">
      <c r="A132" t="s">
        <v>154</v>
      </c>
      <c r="B132">
        <v>2</v>
      </c>
    </row>
    <row r="133" spans="1:2">
      <c r="A133" t="s">
        <v>155</v>
      </c>
      <c r="B133">
        <v>2</v>
      </c>
    </row>
    <row r="134" spans="1:2">
      <c r="A134" t="s">
        <v>156</v>
      </c>
      <c r="B134">
        <v>2</v>
      </c>
    </row>
    <row r="135" spans="1:2">
      <c r="A135" t="s">
        <v>157</v>
      </c>
      <c r="B135">
        <v>2</v>
      </c>
    </row>
    <row r="136" spans="1:2">
      <c r="A136" t="s">
        <v>158</v>
      </c>
      <c r="B136">
        <v>2</v>
      </c>
    </row>
    <row r="137" spans="1:2">
      <c r="A137" t="s">
        <v>159</v>
      </c>
      <c r="B137">
        <v>2</v>
      </c>
    </row>
    <row r="138" spans="1:2">
      <c r="A138" t="s">
        <v>160</v>
      </c>
      <c r="B138">
        <v>2</v>
      </c>
    </row>
    <row r="139" spans="1:2">
      <c r="A139" t="s">
        <v>161</v>
      </c>
      <c r="B139">
        <v>2</v>
      </c>
    </row>
    <row r="140" spans="1:2">
      <c r="A140" t="s">
        <v>162</v>
      </c>
      <c r="B140">
        <v>2</v>
      </c>
    </row>
    <row r="141" spans="1:2">
      <c r="A141" t="s">
        <v>163</v>
      </c>
      <c r="B141">
        <v>2</v>
      </c>
    </row>
    <row r="142" spans="1:2">
      <c r="A142" t="s">
        <v>164</v>
      </c>
      <c r="B142">
        <v>2</v>
      </c>
    </row>
    <row r="143" spans="1:2">
      <c r="A143" t="s">
        <v>165</v>
      </c>
      <c r="B143">
        <v>2</v>
      </c>
    </row>
    <row r="144" spans="1:2">
      <c r="A144" t="s">
        <v>166</v>
      </c>
      <c r="B144">
        <v>2</v>
      </c>
    </row>
    <row r="145" spans="1:2">
      <c r="A145" t="s">
        <v>167</v>
      </c>
      <c r="B145">
        <v>2</v>
      </c>
    </row>
    <row r="146" spans="1:2">
      <c r="A146" t="s">
        <v>168</v>
      </c>
      <c r="B146">
        <v>2</v>
      </c>
    </row>
    <row r="147" spans="1:2">
      <c r="A147" t="s">
        <v>169</v>
      </c>
      <c r="B147">
        <v>2</v>
      </c>
    </row>
    <row r="148" spans="1:2">
      <c r="A148" t="s">
        <v>170</v>
      </c>
      <c r="B148">
        <v>2</v>
      </c>
    </row>
    <row r="149" spans="1:2">
      <c r="A149" t="s">
        <v>171</v>
      </c>
      <c r="B149">
        <v>2</v>
      </c>
    </row>
    <row r="150" spans="1:2">
      <c r="A150" t="s">
        <v>172</v>
      </c>
      <c r="B150">
        <v>2</v>
      </c>
    </row>
    <row r="151" spans="1:2">
      <c r="A151" t="s">
        <v>173</v>
      </c>
      <c r="B151">
        <v>2</v>
      </c>
    </row>
    <row r="152" spans="1:2">
      <c r="A152" t="s">
        <v>174</v>
      </c>
      <c r="B152">
        <v>2</v>
      </c>
    </row>
    <row r="153" spans="1:2">
      <c r="A153" t="s">
        <v>175</v>
      </c>
      <c r="B153">
        <v>2</v>
      </c>
    </row>
    <row r="154" spans="1:2">
      <c r="A154" t="s">
        <v>176</v>
      </c>
      <c r="B154">
        <v>2</v>
      </c>
    </row>
    <row r="155" spans="1:2">
      <c r="A155" t="s">
        <v>177</v>
      </c>
      <c r="B155">
        <v>2</v>
      </c>
    </row>
    <row r="156" spans="1:2">
      <c r="A156" t="s">
        <v>178</v>
      </c>
      <c r="B156">
        <v>2</v>
      </c>
    </row>
    <row r="157" spans="1:2">
      <c r="A157" t="s">
        <v>179</v>
      </c>
      <c r="B157">
        <v>2</v>
      </c>
    </row>
    <row r="158" spans="1:2">
      <c r="A158" t="s">
        <v>180</v>
      </c>
      <c r="B158">
        <v>2</v>
      </c>
    </row>
    <row r="159" spans="1:2">
      <c r="A159" t="s">
        <v>181</v>
      </c>
      <c r="B159">
        <v>2</v>
      </c>
    </row>
    <row r="160" spans="1:2">
      <c r="A160" t="s">
        <v>182</v>
      </c>
      <c r="B160">
        <v>2</v>
      </c>
    </row>
    <row r="161" spans="1:2">
      <c r="A161" t="s">
        <v>183</v>
      </c>
      <c r="B161">
        <v>2</v>
      </c>
    </row>
    <row r="162" spans="1:2">
      <c r="A162" t="s">
        <v>184</v>
      </c>
      <c r="B162">
        <v>2</v>
      </c>
    </row>
    <row r="163" spans="1:2">
      <c r="A163" t="s">
        <v>185</v>
      </c>
      <c r="B163">
        <v>2</v>
      </c>
    </row>
    <row r="164" spans="1:2">
      <c r="A164" t="s">
        <v>186</v>
      </c>
      <c r="B164">
        <v>2</v>
      </c>
    </row>
    <row r="165" spans="1:2">
      <c r="A165" t="s">
        <v>187</v>
      </c>
      <c r="B165">
        <v>2</v>
      </c>
    </row>
    <row r="166" spans="1:2">
      <c r="A166" t="s">
        <v>188</v>
      </c>
      <c r="B166">
        <v>2</v>
      </c>
    </row>
    <row r="167" spans="1:2">
      <c r="A167" t="s">
        <v>189</v>
      </c>
      <c r="B167">
        <v>2</v>
      </c>
    </row>
    <row r="168" spans="1:2">
      <c r="A168" t="s">
        <v>190</v>
      </c>
      <c r="B168">
        <v>2</v>
      </c>
    </row>
    <row r="169" spans="1:2">
      <c r="A169" t="s">
        <v>191</v>
      </c>
      <c r="B169">
        <v>2</v>
      </c>
    </row>
    <row r="170" spans="1:2">
      <c r="A170" t="s">
        <v>192</v>
      </c>
      <c r="B170">
        <v>2</v>
      </c>
    </row>
    <row r="171" spans="1:2">
      <c r="A171" t="s">
        <v>193</v>
      </c>
      <c r="B171">
        <v>2</v>
      </c>
    </row>
    <row r="172" spans="1:2">
      <c r="A172" t="s">
        <v>194</v>
      </c>
      <c r="B172">
        <v>2</v>
      </c>
    </row>
    <row r="173" spans="1:2">
      <c r="A173" t="s">
        <v>195</v>
      </c>
      <c r="B173">
        <v>2</v>
      </c>
    </row>
    <row r="174" spans="1:2">
      <c r="A174" t="s">
        <v>196</v>
      </c>
      <c r="B174">
        <v>2</v>
      </c>
    </row>
    <row r="175" spans="1:2">
      <c r="A175" t="s">
        <v>197</v>
      </c>
      <c r="B175">
        <v>2</v>
      </c>
    </row>
    <row r="176" spans="1:2">
      <c r="A176" t="s">
        <v>198</v>
      </c>
      <c r="B176">
        <v>2</v>
      </c>
    </row>
    <row r="177" spans="1:2">
      <c r="A177" t="s">
        <v>199</v>
      </c>
      <c r="B177">
        <v>2</v>
      </c>
    </row>
    <row r="178" spans="1:2">
      <c r="A178" t="s">
        <v>200</v>
      </c>
      <c r="B178">
        <v>2</v>
      </c>
    </row>
    <row r="179" spans="1:2">
      <c r="A179" t="s">
        <v>201</v>
      </c>
      <c r="B179">
        <v>2</v>
      </c>
    </row>
    <row r="180" spans="1:2">
      <c r="A180" t="s">
        <v>202</v>
      </c>
      <c r="B180">
        <v>2</v>
      </c>
    </row>
    <row r="181" spans="1:2">
      <c r="A181" t="s">
        <v>203</v>
      </c>
      <c r="B181">
        <v>2</v>
      </c>
    </row>
    <row r="182" spans="1:2">
      <c r="A182" t="s">
        <v>204</v>
      </c>
      <c r="B182">
        <v>2</v>
      </c>
    </row>
    <row r="183" spans="1:2">
      <c r="A183" t="s">
        <v>205</v>
      </c>
      <c r="B183">
        <v>2</v>
      </c>
    </row>
    <row r="184" spans="1:2">
      <c r="A184" t="s">
        <v>206</v>
      </c>
      <c r="B184">
        <v>2</v>
      </c>
    </row>
    <row r="185" spans="1:2">
      <c r="A185" t="s">
        <v>207</v>
      </c>
      <c r="B185">
        <v>2</v>
      </c>
    </row>
    <row r="186" spans="1:2">
      <c r="A186" t="s">
        <v>208</v>
      </c>
      <c r="B186">
        <v>2</v>
      </c>
    </row>
    <row r="187" spans="1:2">
      <c r="A187" t="s">
        <v>209</v>
      </c>
      <c r="B187">
        <v>2</v>
      </c>
    </row>
    <row r="188" spans="1:2">
      <c r="A188" t="s">
        <v>210</v>
      </c>
      <c r="B188">
        <v>2</v>
      </c>
    </row>
    <row r="189" spans="1:2">
      <c r="A189" t="s">
        <v>211</v>
      </c>
      <c r="B189">
        <v>2</v>
      </c>
    </row>
    <row r="190" spans="1:2">
      <c r="A190" t="s">
        <v>212</v>
      </c>
      <c r="B190">
        <v>2</v>
      </c>
    </row>
    <row r="191" spans="1:2">
      <c r="A191" t="s">
        <v>213</v>
      </c>
      <c r="B191">
        <v>2</v>
      </c>
    </row>
    <row r="192" spans="1:2">
      <c r="A192" t="s">
        <v>214</v>
      </c>
      <c r="B192">
        <v>2</v>
      </c>
    </row>
    <row r="193" spans="1:2">
      <c r="A193" t="s">
        <v>215</v>
      </c>
      <c r="B193">
        <v>2</v>
      </c>
    </row>
    <row r="194" spans="1:2">
      <c r="A194" t="s">
        <v>216</v>
      </c>
      <c r="B194">
        <v>2</v>
      </c>
    </row>
    <row r="195" spans="1:2">
      <c r="A195" t="s">
        <v>217</v>
      </c>
      <c r="B195">
        <v>2</v>
      </c>
    </row>
    <row r="196" spans="1:2">
      <c r="A196" t="s">
        <v>218</v>
      </c>
      <c r="B196">
        <v>2</v>
      </c>
    </row>
    <row r="197" spans="1:2">
      <c r="A197" t="s">
        <v>219</v>
      </c>
      <c r="B197">
        <v>2</v>
      </c>
    </row>
    <row r="198" spans="1:2">
      <c r="A198" t="s">
        <v>220</v>
      </c>
      <c r="B198">
        <v>2</v>
      </c>
    </row>
    <row r="199" spans="1:2">
      <c r="A199" t="s">
        <v>221</v>
      </c>
      <c r="B199">
        <v>2</v>
      </c>
    </row>
    <row r="200" spans="1:2">
      <c r="A200" t="s">
        <v>222</v>
      </c>
      <c r="B200">
        <v>2</v>
      </c>
    </row>
    <row r="201" spans="1:2">
      <c r="A201" t="s">
        <v>223</v>
      </c>
      <c r="B201">
        <v>2</v>
      </c>
    </row>
    <row r="202" spans="1:2">
      <c r="A202" t="s">
        <v>224</v>
      </c>
      <c r="B202">
        <v>2</v>
      </c>
    </row>
    <row r="203" spans="1:2">
      <c r="A203" t="s">
        <v>225</v>
      </c>
      <c r="B203">
        <v>2</v>
      </c>
    </row>
    <row r="204" spans="1:2">
      <c r="A204" t="s">
        <v>226</v>
      </c>
      <c r="B204">
        <v>2</v>
      </c>
    </row>
    <row r="205" spans="1:2">
      <c r="A205" t="s">
        <v>227</v>
      </c>
      <c r="B205">
        <v>2</v>
      </c>
    </row>
    <row r="206" spans="1:2">
      <c r="A206" t="s">
        <v>228</v>
      </c>
      <c r="B206">
        <v>2</v>
      </c>
    </row>
    <row r="207" spans="1:2">
      <c r="A207" t="s">
        <v>229</v>
      </c>
      <c r="B207">
        <v>2</v>
      </c>
    </row>
    <row r="208" spans="1:2">
      <c r="A208" t="s">
        <v>230</v>
      </c>
      <c r="B208">
        <v>2</v>
      </c>
    </row>
    <row r="209" spans="1:2">
      <c r="A209" t="s">
        <v>231</v>
      </c>
      <c r="B209">
        <v>2</v>
      </c>
    </row>
    <row r="210" spans="1:2">
      <c r="A210" t="s">
        <v>232</v>
      </c>
      <c r="B210">
        <v>2</v>
      </c>
    </row>
    <row r="211" spans="1:2">
      <c r="A211" t="s">
        <v>233</v>
      </c>
      <c r="B211">
        <v>2</v>
      </c>
    </row>
    <row r="212" spans="1:2">
      <c r="A212" t="s">
        <v>234</v>
      </c>
      <c r="B212">
        <v>2</v>
      </c>
    </row>
    <row r="213" spans="1:2">
      <c r="A213" t="s">
        <v>235</v>
      </c>
      <c r="B213">
        <v>2</v>
      </c>
    </row>
    <row r="214" spans="1:2">
      <c r="A214" t="s">
        <v>236</v>
      </c>
      <c r="B214">
        <v>2</v>
      </c>
    </row>
    <row r="215" spans="1:2">
      <c r="A215" t="s">
        <v>237</v>
      </c>
      <c r="B215">
        <v>2</v>
      </c>
    </row>
    <row r="216" spans="1:2">
      <c r="A216" t="s">
        <v>238</v>
      </c>
      <c r="B216">
        <v>2</v>
      </c>
    </row>
    <row r="217" spans="1:2">
      <c r="A217" t="s">
        <v>239</v>
      </c>
      <c r="B217">
        <v>2</v>
      </c>
    </row>
    <row r="218" spans="1:2">
      <c r="A218" t="s">
        <v>240</v>
      </c>
      <c r="B218">
        <v>2</v>
      </c>
    </row>
    <row r="219" spans="1:2">
      <c r="A219" t="s">
        <v>241</v>
      </c>
      <c r="B219">
        <v>2</v>
      </c>
    </row>
    <row r="220" spans="1:2">
      <c r="A220" t="s">
        <v>242</v>
      </c>
      <c r="B220">
        <v>2</v>
      </c>
    </row>
    <row r="221" spans="1:2">
      <c r="A221" t="s">
        <v>243</v>
      </c>
      <c r="B221">
        <v>2</v>
      </c>
    </row>
    <row r="222" spans="1:2">
      <c r="A222" t="s">
        <v>244</v>
      </c>
      <c r="B222">
        <v>2</v>
      </c>
    </row>
    <row r="223" spans="1:2">
      <c r="A223" t="s">
        <v>245</v>
      </c>
      <c r="B223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C16" zoomScale="130" zoomScaleNormal="130" workbookViewId="0">
      <selection activeCell="I31" sqref="I31"/>
    </sheetView>
  </sheetViews>
  <sheetFormatPr baseColWidth="10" defaultRowHeight="14.4"/>
  <cols>
    <col min="2" max="2" width="8.33203125" bestFit="1" customWidth="1"/>
    <col min="3" max="3" width="13.88671875" customWidth="1"/>
    <col min="7" max="7" width="12.44140625" bestFit="1" customWidth="1"/>
  </cols>
  <sheetData>
    <row r="1" spans="1:9">
      <c r="A1" t="s">
        <v>307</v>
      </c>
    </row>
    <row r="2" spans="1:9">
      <c r="A2" t="s">
        <v>308</v>
      </c>
    </row>
    <row r="9" spans="1:9" ht="15" thickBot="1">
      <c r="A9" s="121" t="s">
        <v>273</v>
      </c>
      <c r="B9" s="121"/>
      <c r="C9" s="121"/>
      <c r="D9" s="121"/>
      <c r="E9" s="121"/>
      <c r="F9" s="121"/>
      <c r="G9" s="32" t="s">
        <v>286</v>
      </c>
      <c r="H9" t="s">
        <v>287</v>
      </c>
    </row>
    <row r="10" spans="1:9" ht="15" thickTop="1">
      <c r="A10" s="122" t="s">
        <v>272</v>
      </c>
      <c r="B10" s="123"/>
      <c r="C10" s="124"/>
      <c r="D10" s="128" t="s">
        <v>274</v>
      </c>
      <c r="E10" s="129"/>
      <c r="F10" s="130" t="s">
        <v>275</v>
      </c>
      <c r="G10" s="32">
        <v>0.05</v>
      </c>
      <c r="H10" s="91">
        <f>G10/6</f>
        <v>8.3333333333333332E-3</v>
      </c>
      <c r="I10" s="55" t="s">
        <v>288</v>
      </c>
    </row>
    <row r="11" spans="1:9" ht="15" thickBot="1">
      <c r="A11" s="125"/>
      <c r="B11" s="126"/>
      <c r="C11" s="127"/>
      <c r="D11" s="33" t="s">
        <v>276</v>
      </c>
      <c r="E11" s="34" t="s">
        <v>277</v>
      </c>
      <c r="F11" s="131"/>
      <c r="G11" s="32"/>
    </row>
    <row r="12" spans="1:9" ht="15" thickTop="1">
      <c r="A12" s="132" t="s">
        <v>278</v>
      </c>
      <c r="B12" s="135" t="s">
        <v>279</v>
      </c>
      <c r="C12" s="35" t="s">
        <v>280</v>
      </c>
      <c r="D12" s="36">
        <v>1400</v>
      </c>
      <c r="E12" s="37">
        <v>862</v>
      </c>
      <c r="F12" s="38">
        <v>2262</v>
      </c>
      <c r="G12" s="32"/>
    </row>
    <row r="13" spans="1:9">
      <c r="A13" s="133"/>
      <c r="B13" s="136"/>
      <c r="C13" s="39" t="s">
        <v>281</v>
      </c>
      <c r="D13" s="40">
        <v>1306.4518937744886</v>
      </c>
      <c r="E13" s="41">
        <v>955.54810622551156</v>
      </c>
      <c r="F13" s="42">
        <v>2262</v>
      </c>
      <c r="G13" s="32"/>
    </row>
    <row r="14" spans="1:9" ht="27" customHeight="1">
      <c r="A14" s="133"/>
      <c r="B14" s="136"/>
      <c r="C14" s="39" t="s">
        <v>282</v>
      </c>
      <c r="D14" s="43">
        <v>0.61892130857648098</v>
      </c>
      <c r="E14" s="44">
        <v>0.38107869142351902</v>
      </c>
      <c r="F14" s="45">
        <v>1</v>
      </c>
      <c r="G14" s="32"/>
    </row>
    <row r="15" spans="1:9" ht="16.8">
      <c r="A15" s="133"/>
      <c r="B15" s="137"/>
      <c r="C15" s="63" t="s">
        <v>291</v>
      </c>
      <c r="D15" s="47">
        <v>4.8585407043953959</v>
      </c>
      <c r="E15" s="48">
        <v>-4.8585407043954021</v>
      </c>
      <c r="F15" s="49"/>
      <c r="G15" s="32"/>
    </row>
    <row r="16" spans="1:9" s="58" customFormat="1">
      <c r="A16" s="133"/>
      <c r="B16" s="56"/>
      <c r="C16" s="64" t="s">
        <v>289</v>
      </c>
      <c r="D16" s="59">
        <f>_xlfn.CHISQ.DIST.RT(D15^2,2)</f>
        <v>7.4842564168522015E-6</v>
      </c>
      <c r="E16" s="59">
        <f>_xlfn.CHISQ.DIST.RT(E15^2,2)</f>
        <v>7.4842564168519762E-6</v>
      </c>
      <c r="F16" s="57"/>
      <c r="G16" s="62" t="s">
        <v>290</v>
      </c>
      <c r="I16"/>
    </row>
    <row r="17" spans="1:10">
      <c r="A17" s="133"/>
      <c r="B17" s="137" t="s">
        <v>284</v>
      </c>
      <c r="C17" s="39" t="s">
        <v>280</v>
      </c>
      <c r="D17" s="50">
        <v>1974</v>
      </c>
      <c r="E17" s="51">
        <v>1532</v>
      </c>
      <c r="F17" s="52">
        <v>3506</v>
      </c>
      <c r="G17" s="32"/>
    </row>
    <row r="18" spans="1:10">
      <c r="A18" s="133"/>
      <c r="B18" s="136"/>
      <c r="C18" s="39" t="s">
        <v>281</v>
      </c>
      <c r="D18" s="40">
        <v>2024.9426788564795</v>
      </c>
      <c r="E18" s="41">
        <v>1481.0573211435205</v>
      </c>
      <c r="F18" s="42">
        <v>3506</v>
      </c>
      <c r="G18" s="32"/>
    </row>
    <row r="19" spans="1:10" ht="33.6">
      <c r="A19" s="133"/>
      <c r="B19" s="136"/>
      <c r="C19" s="39" t="s">
        <v>282</v>
      </c>
      <c r="D19" s="43">
        <v>0.56303479749001706</v>
      </c>
      <c r="E19" s="44">
        <v>0.43696520250998289</v>
      </c>
      <c r="F19" s="45">
        <v>1</v>
      </c>
      <c r="G19" s="32"/>
    </row>
    <row r="20" spans="1:10">
      <c r="A20" s="133"/>
      <c r="B20" s="137"/>
      <c r="C20" s="46" t="s">
        <v>283</v>
      </c>
      <c r="D20" s="47">
        <v>-2.4851764106869627</v>
      </c>
      <c r="E20" s="48">
        <v>2.4851764106869627</v>
      </c>
      <c r="F20" s="49"/>
      <c r="G20" s="32"/>
    </row>
    <row r="21" spans="1:10">
      <c r="A21" s="133"/>
      <c r="B21" s="53"/>
      <c r="C21" s="64" t="s">
        <v>289</v>
      </c>
      <c r="D21" s="102">
        <f>_xlfn.CHISQ.DIST.RT(D20^2,2)</f>
        <v>4.5590728927893835E-2</v>
      </c>
      <c r="E21" s="102">
        <f>_xlfn.CHISQ.DIST.RT(E20^2,2)</f>
        <v>4.5590728927893835E-2</v>
      </c>
      <c r="F21" s="54"/>
      <c r="G21" s="32"/>
    </row>
    <row r="22" spans="1:10">
      <c r="A22" s="133"/>
      <c r="B22" s="137" t="s">
        <v>285</v>
      </c>
      <c r="C22" s="39" t="s">
        <v>280</v>
      </c>
      <c r="D22" s="50">
        <v>606</v>
      </c>
      <c r="E22" s="51">
        <v>517</v>
      </c>
      <c r="F22" s="52">
        <v>1123</v>
      </c>
      <c r="G22" s="32"/>
    </row>
    <row r="23" spans="1:10">
      <c r="A23" s="133"/>
      <c r="B23" s="136"/>
      <c r="C23" s="39" t="s">
        <v>281</v>
      </c>
      <c r="D23" s="40">
        <v>648.6054273690321</v>
      </c>
      <c r="E23" s="41">
        <v>474.39457263096796</v>
      </c>
      <c r="F23" s="42">
        <v>1123</v>
      </c>
      <c r="G23" s="32"/>
    </row>
    <row r="24" spans="1:10" ht="33.6">
      <c r="A24" s="133"/>
      <c r="B24" s="136"/>
      <c r="C24" s="39" t="s">
        <v>282</v>
      </c>
      <c r="D24" s="43">
        <v>0.53962600178094389</v>
      </c>
      <c r="E24" s="44">
        <v>0.46037399821905611</v>
      </c>
      <c r="F24" s="45">
        <v>1</v>
      </c>
      <c r="G24" s="32"/>
    </row>
    <row r="25" spans="1:10">
      <c r="A25" s="134"/>
      <c r="B25" s="137"/>
      <c r="C25" s="46" t="s">
        <v>283</v>
      </c>
      <c r="D25" s="47">
        <v>-2.8133460705081528</v>
      </c>
      <c r="E25" s="48">
        <v>2.8133460705081488</v>
      </c>
      <c r="F25" s="49"/>
      <c r="G25" s="32"/>
    </row>
    <row r="26" spans="1:10">
      <c r="C26" s="64" t="s">
        <v>289</v>
      </c>
      <c r="D26" s="102">
        <f>_xlfn.CHISQ.DIST.RT(D25^2,2)</f>
        <v>1.9111633296543685E-2</v>
      </c>
      <c r="E26" s="102">
        <f>_xlfn.CHISQ.DIST.RT(E25^2,2)</f>
        <v>1.91116332965439E-2</v>
      </c>
    </row>
    <row r="28" spans="1:10" ht="15" thickBot="1">
      <c r="A28" s="104" t="s">
        <v>298</v>
      </c>
      <c r="B28" s="104"/>
      <c r="C28" s="104"/>
      <c r="D28" s="104"/>
      <c r="E28" s="104"/>
      <c r="F28" s="104"/>
      <c r="G28" s="104"/>
      <c r="H28" s="65"/>
    </row>
    <row r="29" spans="1:10" ht="15" thickTop="1">
      <c r="A29" s="105" t="s">
        <v>272</v>
      </c>
      <c r="B29" s="106"/>
      <c r="C29" s="107"/>
      <c r="D29" s="111" t="s">
        <v>278</v>
      </c>
      <c r="E29" s="112"/>
      <c r="F29" s="112"/>
      <c r="G29" s="113" t="s">
        <v>275</v>
      </c>
      <c r="H29" s="32">
        <v>0.05</v>
      </c>
      <c r="I29" s="91">
        <f>H29/11</f>
        <v>4.5454545454545461E-3</v>
      </c>
      <c r="J29" s="55" t="s">
        <v>309</v>
      </c>
    </row>
    <row r="30" spans="1:10" ht="15" thickBot="1">
      <c r="A30" s="108"/>
      <c r="B30" s="109"/>
      <c r="C30" s="110"/>
      <c r="D30" s="66" t="s">
        <v>279</v>
      </c>
      <c r="E30" s="67" t="s">
        <v>284</v>
      </c>
      <c r="F30" s="67" t="s">
        <v>285</v>
      </c>
      <c r="G30" s="114"/>
      <c r="H30" s="65"/>
    </row>
    <row r="31" spans="1:10" ht="15" thickTop="1">
      <c r="A31" s="115" t="s">
        <v>292</v>
      </c>
      <c r="B31" s="118" t="s">
        <v>293</v>
      </c>
      <c r="C31" s="68" t="s">
        <v>280</v>
      </c>
      <c r="D31" s="69">
        <v>1329</v>
      </c>
      <c r="E31" s="70">
        <v>2482</v>
      </c>
      <c r="F31" s="70">
        <v>891</v>
      </c>
      <c r="G31" s="71">
        <v>4702</v>
      </c>
      <c r="H31" s="65"/>
    </row>
    <row r="32" spans="1:10">
      <c r="A32" s="116"/>
      <c r="B32" s="119"/>
      <c r="C32" s="72" t="s">
        <v>281</v>
      </c>
      <c r="D32" s="73">
        <v>1529.5923312883438</v>
      </c>
      <c r="E32" s="74">
        <v>2392.8276073619636</v>
      </c>
      <c r="F32" s="74">
        <v>779.58006134969332</v>
      </c>
      <c r="G32" s="75">
        <v>4702</v>
      </c>
      <c r="H32" s="65"/>
    </row>
    <row r="33" spans="1:8" ht="42">
      <c r="A33" s="116"/>
      <c r="B33" s="119"/>
      <c r="C33" s="72" t="s">
        <v>299</v>
      </c>
      <c r="D33" s="76">
        <v>0.28264568268821777</v>
      </c>
      <c r="E33" s="77">
        <v>0.52786048490004256</v>
      </c>
      <c r="F33" s="77">
        <v>0.1894938324117397</v>
      </c>
      <c r="G33" s="78">
        <v>1</v>
      </c>
      <c r="H33" s="65"/>
    </row>
    <row r="34" spans="1:8">
      <c r="A34" s="116"/>
      <c r="B34" s="120"/>
      <c r="C34" s="79" t="s">
        <v>283</v>
      </c>
      <c r="D34" s="80">
        <v>-11.824972850458575</v>
      </c>
      <c r="E34" s="81">
        <v>4.9262302501576594</v>
      </c>
      <c r="F34" s="81">
        <v>8.2741555350218245</v>
      </c>
      <c r="G34" s="82"/>
      <c r="H34" s="65"/>
    </row>
    <row r="35" spans="1:8">
      <c r="A35" s="116"/>
      <c r="B35" s="120" t="s">
        <v>271</v>
      </c>
      <c r="C35" s="72" t="s">
        <v>280</v>
      </c>
      <c r="D35" s="83">
        <v>792</v>
      </c>
      <c r="E35" s="84">
        <v>836</v>
      </c>
      <c r="F35" s="84">
        <v>190</v>
      </c>
      <c r="G35" s="85">
        <v>1818</v>
      </c>
      <c r="H35" s="65"/>
    </row>
    <row r="36" spans="1:8">
      <c r="A36" s="116"/>
      <c r="B36" s="119"/>
      <c r="C36" s="72" t="s">
        <v>281</v>
      </c>
      <c r="D36" s="73">
        <v>591.40766871165647</v>
      </c>
      <c r="E36" s="74">
        <v>925.17239263803685</v>
      </c>
      <c r="F36" s="74">
        <v>301.41993865030673</v>
      </c>
      <c r="G36" s="75">
        <v>1818</v>
      </c>
      <c r="H36" s="65"/>
    </row>
    <row r="37" spans="1:8" ht="42">
      <c r="A37" s="116"/>
      <c r="B37" s="119"/>
      <c r="C37" s="72" t="s">
        <v>299</v>
      </c>
      <c r="D37" s="76">
        <v>0.4356435643564357</v>
      </c>
      <c r="E37" s="77">
        <v>0.45984598459845982</v>
      </c>
      <c r="F37" s="77">
        <v>0.10451045104510451</v>
      </c>
      <c r="G37" s="78">
        <v>1</v>
      </c>
      <c r="H37" s="65"/>
    </row>
    <row r="38" spans="1:8">
      <c r="A38" s="117"/>
      <c r="B38" s="120"/>
      <c r="C38" s="79" t="s">
        <v>283</v>
      </c>
      <c r="D38" s="80">
        <v>11.824972850458561</v>
      </c>
      <c r="E38" s="81">
        <v>-4.9262302501576842</v>
      </c>
      <c r="F38" s="81">
        <v>-8.2741555350218281</v>
      </c>
      <c r="G38" s="82"/>
      <c r="H38" s="65"/>
    </row>
    <row r="39" spans="1:8">
      <c r="A39" s="86"/>
      <c r="B39" s="87"/>
      <c r="C39" s="64" t="s">
        <v>289</v>
      </c>
      <c r="D39" s="90">
        <f>_xlfn.CHISQ.DIST.RT(D38^2,11)</f>
        <v>1.7638651314284532E-24</v>
      </c>
      <c r="E39" s="98">
        <f>_xlfn.CHISQ.DIST.RT(E38^2,11)</f>
        <v>1.1650438692783085E-2</v>
      </c>
      <c r="F39" s="90">
        <f>_xlfn.CHISQ.DIST.RT(F38^2,11)</f>
        <v>2.3928751579844312E-10</v>
      </c>
      <c r="G39" s="89"/>
      <c r="H39" s="65" t="s">
        <v>306</v>
      </c>
    </row>
    <row r="41" spans="1:8" ht="15" thickBot="1">
      <c r="A41" s="104" t="s">
        <v>296</v>
      </c>
      <c r="B41" s="104"/>
      <c r="C41" s="104"/>
      <c r="D41" s="104"/>
      <c r="E41" s="104"/>
      <c r="F41" s="104"/>
      <c r="G41" s="104"/>
      <c r="H41" s="65"/>
    </row>
    <row r="42" spans="1:8" ht="15" thickTop="1">
      <c r="A42" s="105" t="s">
        <v>272</v>
      </c>
      <c r="B42" s="106"/>
      <c r="C42" s="107"/>
      <c r="D42" s="111" t="s">
        <v>278</v>
      </c>
      <c r="E42" s="112"/>
      <c r="F42" s="112"/>
      <c r="G42" s="113" t="s">
        <v>275</v>
      </c>
      <c r="H42" s="65"/>
    </row>
    <row r="43" spans="1:8" ht="15" thickBot="1">
      <c r="A43" s="108"/>
      <c r="B43" s="109"/>
      <c r="C43" s="110"/>
      <c r="D43" s="66" t="s">
        <v>279</v>
      </c>
      <c r="E43" s="67" t="s">
        <v>284</v>
      </c>
      <c r="F43" s="67" t="s">
        <v>285</v>
      </c>
      <c r="G43" s="114"/>
      <c r="H43" s="65"/>
    </row>
    <row r="44" spans="1:8" ht="15" thickTop="1">
      <c r="A44" s="115" t="s">
        <v>295</v>
      </c>
      <c r="B44" s="118" t="s">
        <v>293</v>
      </c>
      <c r="C44" s="68" t="s">
        <v>280</v>
      </c>
      <c r="D44" s="69">
        <v>2036</v>
      </c>
      <c r="E44" s="70">
        <v>2443</v>
      </c>
      <c r="F44" s="70">
        <v>440</v>
      </c>
      <c r="G44" s="71">
        <v>4919</v>
      </c>
      <c r="H44" s="65"/>
    </row>
    <row r="45" spans="1:8">
      <c r="A45" s="116"/>
      <c r="B45" s="119"/>
      <c r="C45" s="72" t="s">
        <v>281</v>
      </c>
      <c r="D45" s="73">
        <v>1600.1838957055215</v>
      </c>
      <c r="E45" s="74">
        <v>2503.2579754601229</v>
      </c>
      <c r="F45" s="74">
        <v>815.5581288343559</v>
      </c>
      <c r="G45" s="75">
        <v>4919</v>
      </c>
      <c r="H45" s="65"/>
    </row>
    <row r="46" spans="1:8" ht="50.4">
      <c r="A46" s="116"/>
      <c r="B46" s="119"/>
      <c r="C46" s="72" t="s">
        <v>297</v>
      </c>
      <c r="D46" s="76">
        <v>0.41390526529782479</v>
      </c>
      <c r="E46" s="77">
        <v>0.49664565968692825</v>
      </c>
      <c r="F46" s="77">
        <v>8.9449075015247001E-2</v>
      </c>
      <c r="G46" s="78">
        <v>1</v>
      </c>
      <c r="H46" s="65"/>
    </row>
    <row r="47" spans="1:8">
      <c r="A47" s="116"/>
      <c r="B47" s="120"/>
      <c r="C47" s="79" t="s">
        <v>283</v>
      </c>
      <c r="D47" s="80">
        <v>26.766604099062299</v>
      </c>
      <c r="E47" s="81">
        <v>-3.4681909283852885</v>
      </c>
      <c r="F47" s="81">
        <v>-29.056420140542393</v>
      </c>
      <c r="G47" s="82"/>
      <c r="H47" s="65"/>
    </row>
    <row r="48" spans="1:8">
      <c r="A48" s="116"/>
      <c r="B48" s="120" t="s">
        <v>271</v>
      </c>
      <c r="C48" s="72" t="s">
        <v>280</v>
      </c>
      <c r="D48" s="83">
        <v>85</v>
      </c>
      <c r="E48" s="84">
        <v>875</v>
      </c>
      <c r="F48" s="84">
        <v>641</v>
      </c>
      <c r="G48" s="85">
        <v>1601</v>
      </c>
      <c r="H48" s="65"/>
    </row>
    <row r="49" spans="1:8">
      <c r="A49" s="116"/>
      <c r="B49" s="119"/>
      <c r="C49" s="72" t="s">
        <v>281</v>
      </c>
      <c r="D49" s="73">
        <v>520.81610429447858</v>
      </c>
      <c r="E49" s="74">
        <v>814.74202453987732</v>
      </c>
      <c r="F49" s="74">
        <v>265.44187116564416</v>
      </c>
      <c r="G49" s="75">
        <v>1601</v>
      </c>
      <c r="H49" s="65"/>
    </row>
    <row r="50" spans="1:8" ht="50.4">
      <c r="A50" s="116"/>
      <c r="B50" s="119"/>
      <c r="C50" s="72" t="s">
        <v>297</v>
      </c>
      <c r="D50" s="76">
        <v>5.309181761399126E-2</v>
      </c>
      <c r="E50" s="77">
        <v>0.54653341661461585</v>
      </c>
      <c r="F50" s="77">
        <v>0.40037476577139286</v>
      </c>
      <c r="G50" s="78">
        <v>1</v>
      </c>
      <c r="H50" s="65"/>
    </row>
    <row r="51" spans="1:8">
      <c r="A51" s="117"/>
      <c r="B51" s="120"/>
      <c r="C51" s="79" t="s">
        <v>283</v>
      </c>
      <c r="D51" s="80">
        <v>-26.766604099062306</v>
      </c>
      <c r="E51" s="81">
        <v>3.4681909283852757</v>
      </c>
      <c r="F51" s="81">
        <v>29.056420140542389</v>
      </c>
      <c r="G51" s="82"/>
      <c r="H51" s="65"/>
    </row>
    <row r="52" spans="1:8">
      <c r="A52" s="86"/>
      <c r="B52" s="87"/>
      <c r="C52" s="64" t="s">
        <v>289</v>
      </c>
      <c r="D52" s="90">
        <f>_xlfn.CHISQ.DIST.RT(D51^2,11)</f>
        <v>1.6030378379479044E-146</v>
      </c>
      <c r="E52" s="98">
        <f>_xlfn.CHISQ.DIST.RT(E51^2,11)</f>
        <v>0.36151614368320029</v>
      </c>
      <c r="F52" s="90">
        <f>_xlfn.CHISQ.DIST.RT(F51^2,11)</f>
        <v>5.8644045067384006E-174</v>
      </c>
      <c r="G52" s="89"/>
      <c r="H52" s="65"/>
    </row>
    <row r="54" spans="1:8" ht="15" thickBot="1">
      <c r="A54" s="104" t="s">
        <v>298</v>
      </c>
      <c r="B54" s="104"/>
      <c r="C54" s="104"/>
      <c r="D54" s="104"/>
      <c r="E54" s="104"/>
      <c r="F54" s="104"/>
      <c r="G54" s="104"/>
      <c r="H54" s="65"/>
    </row>
    <row r="55" spans="1:8" ht="15" thickTop="1">
      <c r="A55" s="105" t="s">
        <v>272</v>
      </c>
      <c r="B55" s="106"/>
      <c r="C55" s="107"/>
      <c r="D55" s="111" t="s">
        <v>278</v>
      </c>
      <c r="E55" s="112"/>
      <c r="F55" s="112"/>
      <c r="G55" s="113" t="s">
        <v>275</v>
      </c>
      <c r="H55" s="65"/>
    </row>
    <row r="56" spans="1:8" ht="15" thickBot="1">
      <c r="A56" s="108"/>
      <c r="B56" s="109"/>
      <c r="C56" s="110"/>
      <c r="D56" s="66" t="s">
        <v>279</v>
      </c>
      <c r="E56" s="67" t="s">
        <v>284</v>
      </c>
      <c r="F56" s="67" t="s">
        <v>285</v>
      </c>
      <c r="G56" s="114"/>
      <c r="H56" s="65"/>
    </row>
    <row r="57" spans="1:8" ht="15" thickTop="1">
      <c r="A57" s="115" t="s">
        <v>300</v>
      </c>
      <c r="B57" s="118" t="s">
        <v>293</v>
      </c>
      <c r="C57" s="68" t="s">
        <v>280</v>
      </c>
      <c r="D57" s="69">
        <v>2001</v>
      </c>
      <c r="E57" s="70">
        <v>2962</v>
      </c>
      <c r="F57" s="70">
        <v>919</v>
      </c>
      <c r="G57" s="71">
        <v>5882</v>
      </c>
      <c r="H57" s="65"/>
    </row>
    <row r="58" spans="1:8">
      <c r="A58" s="116"/>
      <c r="B58" s="119"/>
      <c r="C58" s="72" t="s">
        <v>281</v>
      </c>
      <c r="D58" s="73">
        <v>1930.7914671310405</v>
      </c>
      <c r="E58" s="74">
        <v>2992.6414163401537</v>
      </c>
      <c r="F58" s="74">
        <v>958.56711652880574</v>
      </c>
      <c r="G58" s="75">
        <v>5882</v>
      </c>
      <c r="H58" s="65"/>
    </row>
    <row r="59" spans="1:8" ht="42">
      <c r="A59" s="116"/>
      <c r="B59" s="119"/>
      <c r="C59" s="72" t="s">
        <v>301</v>
      </c>
      <c r="D59" s="76">
        <v>0.34019041142468542</v>
      </c>
      <c r="E59" s="77">
        <v>0.50357021421285275</v>
      </c>
      <c r="F59" s="77">
        <v>0.15623937436246174</v>
      </c>
      <c r="G59" s="78">
        <v>1</v>
      </c>
      <c r="H59" s="65"/>
    </row>
    <row r="60" spans="1:8">
      <c r="A60" s="116"/>
      <c r="B60" s="120"/>
      <c r="C60" s="79" t="s">
        <v>283</v>
      </c>
      <c r="D60" s="80">
        <v>5.0946609709179329</v>
      </c>
      <c r="E60" s="81">
        <v>-2.0885208975061538</v>
      </c>
      <c r="F60" s="81">
        <v>-3.650456517491766</v>
      </c>
      <c r="G60" s="82"/>
      <c r="H60" s="65"/>
    </row>
    <row r="61" spans="1:8">
      <c r="A61" s="116"/>
      <c r="B61" s="120" t="s">
        <v>271</v>
      </c>
      <c r="C61" s="72" t="s">
        <v>280</v>
      </c>
      <c r="D61" s="83">
        <v>120</v>
      </c>
      <c r="E61" s="84">
        <v>356</v>
      </c>
      <c r="F61" s="84">
        <v>162</v>
      </c>
      <c r="G61" s="85">
        <v>638</v>
      </c>
      <c r="H61" s="65"/>
    </row>
    <row r="62" spans="1:8">
      <c r="A62" s="116"/>
      <c r="B62" s="119"/>
      <c r="C62" s="72" t="s">
        <v>281</v>
      </c>
      <c r="D62" s="73">
        <v>209.42620809751853</v>
      </c>
      <c r="E62" s="74">
        <v>324.601364098099</v>
      </c>
      <c r="F62" s="74">
        <v>103.97242780438253</v>
      </c>
      <c r="G62" s="75">
        <v>638</v>
      </c>
      <c r="H62" s="65"/>
    </row>
    <row r="63" spans="1:8" ht="42">
      <c r="A63" s="116"/>
      <c r="B63" s="119"/>
      <c r="C63" s="72" t="s">
        <v>301</v>
      </c>
      <c r="D63" s="76">
        <v>0.18808777429467086</v>
      </c>
      <c r="E63" s="77">
        <v>0.55799373040752354</v>
      </c>
      <c r="F63" s="77">
        <v>0.25391849529780564</v>
      </c>
      <c r="G63" s="78">
        <v>1</v>
      </c>
      <c r="H63" s="65"/>
    </row>
    <row r="64" spans="1:8">
      <c r="A64" s="116"/>
      <c r="B64" s="120"/>
      <c r="C64" s="79" t="s">
        <v>283</v>
      </c>
      <c r="D64" s="80">
        <v>-7.9148692774473037</v>
      </c>
      <c r="E64" s="81">
        <v>2.6103233577579497</v>
      </c>
      <c r="F64" s="81">
        <v>6.5298126028601544</v>
      </c>
      <c r="G64" s="82"/>
      <c r="H64" s="65"/>
    </row>
    <row r="65" spans="1:8">
      <c r="A65" s="116"/>
      <c r="B65" s="88"/>
      <c r="C65" s="64" t="s">
        <v>289</v>
      </c>
      <c r="D65" s="90">
        <f>_xlfn.CHISQ.DIST.RT(D64^2,11)</f>
        <v>2.9794434918702382E-9</v>
      </c>
      <c r="E65" s="98">
        <f>_xlfn.CHISQ.DIST.RT(E64^2,11)</f>
        <v>0.81395657236338503</v>
      </c>
      <c r="F65" s="93">
        <f>_xlfn.CHISQ.DIST.RT(F64^2,11)</f>
        <v>1.2552557076029338E-5</v>
      </c>
      <c r="G65" s="89"/>
      <c r="H65" s="65"/>
    </row>
    <row r="66" spans="1:8">
      <c r="A66" s="116"/>
      <c r="B66" s="120" t="s">
        <v>302</v>
      </c>
      <c r="C66" s="72" t="s">
        <v>280</v>
      </c>
      <c r="D66" s="83">
        <v>141</v>
      </c>
      <c r="E66" s="84">
        <v>188</v>
      </c>
      <c r="F66" s="84">
        <v>42</v>
      </c>
      <c r="G66" s="85">
        <v>371</v>
      </c>
      <c r="H66" s="65"/>
    </row>
    <row r="67" spans="1:8">
      <c r="A67" s="116"/>
      <c r="B67" s="119"/>
      <c r="C67" s="72" t="s">
        <v>281</v>
      </c>
      <c r="D67" s="73">
        <v>121.78232477144101</v>
      </c>
      <c r="E67" s="74">
        <v>188.75721956174721</v>
      </c>
      <c r="F67" s="74">
        <v>60.460455666811782</v>
      </c>
      <c r="G67" s="75">
        <v>371</v>
      </c>
      <c r="H67" s="65"/>
    </row>
    <row r="68" spans="1:8" ht="42">
      <c r="A68" s="116"/>
      <c r="B68" s="119"/>
      <c r="C68" s="72" t="s">
        <v>301</v>
      </c>
      <c r="D68" s="76">
        <v>0.38005390835579517</v>
      </c>
      <c r="E68" s="77">
        <v>0.50673854447439348</v>
      </c>
      <c r="F68" s="77">
        <v>0.11320754716981134</v>
      </c>
      <c r="G68" s="78">
        <v>1</v>
      </c>
      <c r="H68" s="65"/>
    </row>
    <row r="69" spans="1:8">
      <c r="A69" s="117"/>
      <c r="B69" s="120"/>
      <c r="C69" s="79" t="s">
        <v>283</v>
      </c>
      <c r="D69" s="80">
        <v>2.1843568115588661</v>
      </c>
      <c r="E69" s="81">
        <v>-8.0844253398885485E-2</v>
      </c>
      <c r="F69" s="81">
        <v>-2.6677954953559837</v>
      </c>
      <c r="G69" s="82"/>
      <c r="H69" s="65"/>
    </row>
    <row r="71" spans="1:8" ht="15" thickBot="1">
      <c r="A71" s="104" t="s">
        <v>298</v>
      </c>
      <c r="B71" s="104"/>
      <c r="C71" s="104"/>
      <c r="D71" s="104"/>
      <c r="E71" s="104"/>
      <c r="F71" s="104"/>
      <c r="G71" s="104"/>
      <c r="H71" s="65"/>
    </row>
    <row r="72" spans="1:8" ht="15" thickTop="1">
      <c r="A72" s="105" t="s">
        <v>272</v>
      </c>
      <c r="B72" s="106"/>
      <c r="C72" s="107"/>
      <c r="D72" s="111" t="s">
        <v>278</v>
      </c>
      <c r="E72" s="112"/>
      <c r="F72" s="112"/>
      <c r="G72" s="113" t="s">
        <v>275</v>
      </c>
      <c r="H72" s="65"/>
    </row>
    <row r="73" spans="1:8" ht="15" thickBot="1">
      <c r="A73" s="108"/>
      <c r="B73" s="109"/>
      <c r="C73" s="110"/>
      <c r="D73" s="66" t="s">
        <v>279</v>
      </c>
      <c r="E73" s="67" t="s">
        <v>284</v>
      </c>
      <c r="F73" s="67" t="s">
        <v>285</v>
      </c>
      <c r="G73" s="114"/>
      <c r="H73" s="65"/>
    </row>
    <row r="74" spans="1:8" ht="15" thickTop="1">
      <c r="A74" s="115" t="s">
        <v>303</v>
      </c>
      <c r="B74" s="118" t="s">
        <v>293</v>
      </c>
      <c r="C74" s="68" t="s">
        <v>280</v>
      </c>
      <c r="D74" s="69">
        <v>2092</v>
      </c>
      <c r="E74" s="70">
        <v>3211</v>
      </c>
      <c r="F74" s="70">
        <v>1042</v>
      </c>
      <c r="G74" s="71">
        <v>6345</v>
      </c>
      <c r="H74" s="65"/>
    </row>
    <row r="75" spans="1:8">
      <c r="A75" s="116"/>
      <c r="B75" s="119"/>
      <c r="C75" s="72" t="s">
        <v>281</v>
      </c>
      <c r="D75" s="73">
        <v>2064.0713190184047</v>
      </c>
      <c r="E75" s="74">
        <v>3228.9432515337421</v>
      </c>
      <c r="F75" s="74">
        <v>1051.9854294478528</v>
      </c>
      <c r="G75" s="75">
        <v>6345</v>
      </c>
      <c r="H75" s="65"/>
    </row>
    <row r="76" spans="1:8" ht="42">
      <c r="A76" s="116"/>
      <c r="B76" s="119"/>
      <c r="C76" s="72" t="s">
        <v>304</v>
      </c>
      <c r="D76" s="76">
        <v>0.32970843183609139</v>
      </c>
      <c r="E76" s="77">
        <v>0.50606776989755708</v>
      </c>
      <c r="F76" s="77">
        <v>0.16422379826635145</v>
      </c>
      <c r="G76" s="78">
        <v>1</v>
      </c>
      <c r="H76" s="65"/>
    </row>
    <row r="77" spans="1:8">
      <c r="A77" s="116"/>
      <c r="B77" s="120"/>
      <c r="C77" s="79" t="s">
        <v>283</v>
      </c>
      <c r="D77" s="80">
        <v>4.5681427431477317</v>
      </c>
      <c r="E77" s="81">
        <v>-2.7503555887311575</v>
      </c>
      <c r="F77" s="81">
        <v>-2.0574577568456722</v>
      </c>
      <c r="G77" s="82"/>
      <c r="H77" s="65"/>
    </row>
    <row r="78" spans="1:8">
      <c r="A78" s="116"/>
      <c r="B78" s="120" t="s">
        <v>271</v>
      </c>
      <c r="C78" s="72" t="s">
        <v>280</v>
      </c>
      <c r="D78" s="83">
        <v>29</v>
      </c>
      <c r="E78" s="84">
        <v>107</v>
      </c>
      <c r="F78" s="84">
        <v>39</v>
      </c>
      <c r="G78" s="85">
        <v>175</v>
      </c>
      <c r="H78" s="65"/>
    </row>
    <row r="79" spans="1:8">
      <c r="A79" s="116"/>
      <c r="B79" s="119"/>
      <c r="C79" s="72" t="s">
        <v>281</v>
      </c>
      <c r="D79" s="73">
        <v>56.928680981595093</v>
      </c>
      <c r="E79" s="74">
        <v>89.056748466257673</v>
      </c>
      <c r="F79" s="74">
        <v>29.014570552147241</v>
      </c>
      <c r="G79" s="75">
        <v>175</v>
      </c>
      <c r="H79" s="65"/>
    </row>
    <row r="80" spans="1:8" ht="42">
      <c r="A80" s="116"/>
      <c r="B80" s="119"/>
      <c r="C80" s="72" t="s">
        <v>304</v>
      </c>
      <c r="D80" s="76">
        <v>0.1657142857142857</v>
      </c>
      <c r="E80" s="77">
        <v>0.61142857142857143</v>
      </c>
      <c r="F80" s="77">
        <v>0.22285714285714284</v>
      </c>
      <c r="G80" s="78">
        <v>1</v>
      </c>
      <c r="H80" s="65"/>
    </row>
    <row r="81" spans="1:8">
      <c r="A81" s="117"/>
      <c r="B81" s="120"/>
      <c r="C81" s="79" t="s">
        <v>283</v>
      </c>
      <c r="D81" s="80">
        <v>-4.5681427431476926</v>
      </c>
      <c r="E81" s="81">
        <v>2.7503555887311912</v>
      </c>
      <c r="F81" s="81">
        <v>2.0574577568456709</v>
      </c>
      <c r="G81" s="82"/>
      <c r="H81" s="65"/>
    </row>
    <row r="82" spans="1:8">
      <c r="C82" s="64" t="s">
        <v>289</v>
      </c>
      <c r="D82" s="100">
        <f>_xlfn.CHISQ.DIST.RT(D81^2,11)</f>
        <v>3.4765463167000001E-2</v>
      </c>
      <c r="E82" s="98">
        <f>_xlfn.CHISQ.DIST.RT(E81^2,11)</f>
        <v>0.75170591918691354</v>
      </c>
      <c r="F82" s="101">
        <f>_xlfn.CHISQ.DIST.RT(F81^2,11)</f>
        <v>0.96259429859728263</v>
      </c>
    </row>
  </sheetData>
  <mergeCells count="37">
    <mergeCell ref="A9:F9"/>
    <mergeCell ref="A10:C11"/>
    <mergeCell ref="D10:E10"/>
    <mergeCell ref="F10:F11"/>
    <mergeCell ref="A12:A25"/>
    <mergeCell ref="B12:B15"/>
    <mergeCell ref="B17:B20"/>
    <mergeCell ref="B22:B25"/>
    <mergeCell ref="A41:G41"/>
    <mergeCell ref="A42:C43"/>
    <mergeCell ref="D42:F42"/>
    <mergeCell ref="G42:G43"/>
    <mergeCell ref="A44:A51"/>
    <mergeCell ref="B44:B47"/>
    <mergeCell ref="B48:B51"/>
    <mergeCell ref="A28:G28"/>
    <mergeCell ref="A29:C30"/>
    <mergeCell ref="D29:F29"/>
    <mergeCell ref="G29:G30"/>
    <mergeCell ref="A31:A38"/>
    <mergeCell ref="B31:B34"/>
    <mergeCell ref="B35:B38"/>
    <mergeCell ref="A54:G54"/>
    <mergeCell ref="A55:C56"/>
    <mergeCell ref="D55:F55"/>
    <mergeCell ref="G55:G56"/>
    <mergeCell ref="A57:A69"/>
    <mergeCell ref="B57:B60"/>
    <mergeCell ref="B61:B64"/>
    <mergeCell ref="B66:B69"/>
    <mergeCell ref="A71:G71"/>
    <mergeCell ref="A72:C73"/>
    <mergeCell ref="D72:F72"/>
    <mergeCell ref="G72:G73"/>
    <mergeCell ref="A74:A81"/>
    <mergeCell ref="B74:B77"/>
    <mergeCell ref="B78:B8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Chi2 test post hoc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Dölle, Sabine</dc:creator>
  <cp:lastModifiedBy>Dölle, Sabine</cp:lastModifiedBy>
  <dcterms:created xsi:type="dcterms:W3CDTF">2017-06-27T09:59:21Z</dcterms:created>
  <dcterms:modified xsi:type="dcterms:W3CDTF">2017-06-30T14:32:31Z</dcterms:modified>
</cp:coreProperties>
</file>