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<sst xmlns="http://schemas.openxmlformats.org/spreadsheetml/2006/main" count="38" uniqueCount="33">
  <si>
    <t xml:space="preserve">Young adults</t>
  </si>
  <si>
    <t xml:space="preserve">Adults</t>
  </si>
  <si>
    <t xml:space="preserve">Elderly</t>
  </si>
  <si>
    <t xml:space="preserve">All adults </t>
  </si>
  <si>
    <t xml:space="preserve">p. values</t>
  </si>
  <si>
    <t xml:space="preserve">18-40 y</t>
  </si>
  <si>
    <t xml:space="preserve">41-64 y</t>
  </si>
  <si>
    <t xml:space="preserve">aged ≥65 y</t>
  </si>
  <si>
    <t xml:space="preserve">≥ 18 y</t>
  </si>
  <si>
    <t xml:space="preserve">total cases</t>
  </si>
  <si>
    <t xml:space="preserve">YA vs A</t>
  </si>
  <si>
    <t xml:space="preserve">YA vs E</t>
  </si>
  <si>
    <t xml:space="preserve">A vs E </t>
  </si>
  <si>
    <t xml:space="preserve">Repeated reaction</t>
  </si>
  <si>
    <t xml:space="preserve">yes</t>
  </si>
  <si>
    <t xml:space="preserve">milder</t>
  </si>
  <si>
    <t xml:space="preserve">more severe</t>
  </si>
  <si>
    <t xml:space="preserve">≥3 previous reactions </t>
  </si>
  <si>
    <t xml:space="preserve">Location</t>
  </si>
  <si>
    <t xml:space="preserve">don’t know</t>
  </si>
  <si>
    <t xml:space="preserve">home</t>
  </si>
  <si>
    <t xml:space="preserve">garden, park, countryside etc</t>
  </si>
  <si>
    <t xml:space="preserve">medical practice, hospital</t>
  </si>
  <si>
    <t xml:space="preserve">urban public place  (street, cinema, etc.)</t>
  </si>
  <si>
    <t xml:space="preserve">place of work</t>
  </si>
  <si>
    <t xml:space="preserve">NA</t>
  </si>
  <si>
    <t xml:space="preserve">restaurant, cafeteria, takeaway, hotel</t>
  </si>
  <si>
    <t xml:space="preserve">df[15,]</t>
  </si>
  <si>
    <t xml:space="preserve">other</t>
  </si>
  <si>
    <t xml:space="preserve">relative’s or friend’s home</t>
  </si>
  <si>
    <t xml:space="preserve">dentist</t>
  </si>
  <si>
    <t xml:space="preserve">public transport including aeroplanes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</si>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</sst>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9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A6A6A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23"/>
  <sheetViews>
    <sheetView showFormulas="false" showGridLines="true" showRowColHeaders="true" showZeros="true" rightToLeft="false" tabSelected="true" showOutlineSymbols="true" defaultGridColor="true" view="normal" topLeftCell="A11" colorId="64" zoomScale="90" zoomScaleNormal="90" zoomScalePageLayoutView="100" workbookViewId="0">
      <selection pane="topLeft" activeCell="O8" activeCellId="0" sqref="O8"/>
    </sheetView>
  </sheetViews>
  <sheetFormatPr defaultRowHeight="14.4" zeroHeight="false" outlineLevelRow="0" outlineLevelCol="0"/>
  <cols>
    <col collapsed="false" customWidth="true" hidden="false" outlineLevel="0" max="1" min="1" style="0" width="28.56"/>
    <col collapsed="false" customWidth="true" hidden="false" outlineLevel="0" max="2" min="2" style="0" width="10.67"/>
    <col collapsed="false" customWidth="true" hidden="false" outlineLevel="0" max="3" min="3" style="0" width="8.33"/>
    <col collapsed="false" customWidth="true" hidden="false" outlineLevel="0" max="4" min="4" style="0" width="10.67"/>
    <col collapsed="false" customWidth="true" hidden="false" outlineLevel="0" max="5" min="5" style="0" width="5.89"/>
    <col collapsed="false" customWidth="true" hidden="false" outlineLevel="0" max="6" min="6" style="0" width="10.67"/>
    <col collapsed="false" customWidth="true" hidden="false" outlineLevel="0" max="7" min="7" style="0" width="5.89"/>
    <col collapsed="false" customWidth="true" hidden="false" outlineLevel="0" max="8" min="8" style="0" width="10.67"/>
    <col collapsed="false" customWidth="true" hidden="false" outlineLevel="0" max="9" min="9" style="0" width="6.11"/>
    <col collapsed="false" customWidth="true" hidden="false" outlineLevel="0" max="1025" min="10" style="0" width="10.67"/>
  </cols>
  <sheetData>
    <row r="2" customFormat="false" ht="14.4" hidden="false" customHeight="false" outlineLevel="0" collapsed="false">
      <c r="A2" s="1"/>
      <c r="B2" s="2" t="s">
        <v>0</v>
      </c>
      <c r="C2" s="3"/>
      <c r="D2" s="2" t="s">
        <v>1</v>
      </c>
      <c r="E2" s="2"/>
      <c r="F2" s="2" t="s">
        <v>2</v>
      </c>
      <c r="G2" s="3"/>
      <c r="H2" s="2" t="s">
        <v>3</v>
      </c>
      <c r="I2" s="3"/>
      <c r="J2" s="0" t="s">
        <v>4</v>
      </c>
    </row>
    <row r="3" customFormat="false" ht="14.4" hidden="false" customHeight="false" outlineLevel="0" collapsed="false">
      <c r="B3" s="2" t="s">
        <v>5</v>
      </c>
      <c r="C3" s="3"/>
      <c r="D3" s="2" t="s">
        <v>6</v>
      </c>
      <c r="E3" s="2"/>
      <c r="F3" s="2" t="s">
        <v>7</v>
      </c>
      <c r="G3" s="3"/>
      <c r="H3" s="2" t="s">
        <v>8</v>
      </c>
      <c r="I3" s="3"/>
    </row>
    <row r="4" s="4" customFormat="true" ht="13.8" hidden="false" customHeight="false" outlineLevel="0" collapsed="false">
      <c r="A4" s="4" t="s">
        <v>9</v>
      </c>
      <c r="B4" s="5" t="n">
        <v>2262</v>
      </c>
      <c r="C4" s="6" t="n">
        <f aca="false">B4/H$4</f>
        <v>0.328254244666957</v>
      </c>
      <c r="D4" s="5" t="n">
        <v>3506</v>
      </c>
      <c r="E4" s="6" t="n">
        <f aca="false">D4/H4</f>
        <v>0.508779567551879</v>
      </c>
      <c r="F4" s="5" t="n">
        <v>1123</v>
      </c>
      <c r="G4" s="6" t="n">
        <f aca="false">F4/H4</f>
        <v>0.162966187781164</v>
      </c>
      <c r="H4" s="2" t="n">
        <v>6891</v>
      </c>
      <c r="I4" s="7" t="n">
        <v>1</v>
      </c>
      <c r="J4" s="4" t="s">
        <v>10</v>
      </c>
      <c r="K4" s="4" t="s">
        <v>11</v>
      </c>
      <c r="L4" s="4" t="s">
        <v>12</v>
      </c>
    </row>
    <row r="5" customFormat="false" ht="14.4" hidden="false" customHeight="false" outlineLevel="0" collapsed="false">
      <c r="A5" s="8" t="s">
        <v>13</v>
      </c>
      <c r="B5" s="3"/>
      <c r="C5" s="9"/>
      <c r="D5" s="10"/>
      <c r="E5" s="9"/>
      <c r="F5" s="11"/>
      <c r="G5" s="12"/>
      <c r="H5" s="13"/>
      <c r="I5" s="14"/>
    </row>
    <row r="6" customFormat="false" ht="13.8" hidden="false" customHeight="false" outlineLevel="0" collapsed="false">
      <c r="A6" s="15" t="s">
        <v>14</v>
      </c>
      <c r="B6" s="3" t="n">
        <v>675</v>
      </c>
      <c r="C6" s="9" t="n">
        <v>0.335</v>
      </c>
      <c r="D6" s="10" t="n">
        <v>1043</v>
      </c>
      <c r="E6" s="9" t="n">
        <v>0.33</v>
      </c>
      <c r="F6" s="11" t="n">
        <v>314</v>
      </c>
      <c r="G6" s="12" t="n">
        <v>0.312</v>
      </c>
      <c r="H6" s="13" t="n">
        <v>2032</v>
      </c>
      <c r="I6" s="14" t="n">
        <v>0.329</v>
      </c>
      <c r="J6" s="0" t="n">
        <v>0.505756825586123</v>
      </c>
      <c r="K6" s="0" t="n">
        <v>0.31840287303188</v>
      </c>
      <c r="L6" s="0" t="n">
        <v>0.505756825586123</v>
      </c>
    </row>
    <row r="7" customFormat="false" ht="13.8" hidden="false" customHeight="false" outlineLevel="0" collapsed="false">
      <c r="A7" s="15" t="s">
        <v>15</v>
      </c>
      <c r="B7" s="3" t="n">
        <v>342</v>
      </c>
      <c r="C7" s="9" t="n">
        <f aca="false">B7/(508-53)</f>
        <v>0.751648351648352</v>
      </c>
      <c r="D7" s="10" t="n">
        <v>542</v>
      </c>
      <c r="E7" s="9" t="n">
        <f aca="false">D7/(776-63)</f>
        <v>0.760168302945301</v>
      </c>
      <c r="F7" s="11" t="n">
        <v>155</v>
      </c>
      <c r="G7" s="16" t="n">
        <f aca="false">F7/(225-18)</f>
        <v>0.748792270531401</v>
      </c>
      <c r="H7" s="13" t="n">
        <v>1039</v>
      </c>
      <c r="I7" s="14" t="n">
        <f aca="false">H7/(1509-134)</f>
        <v>0.755636363636364</v>
      </c>
      <c r="J7" s="0" t="n">
        <v>1</v>
      </c>
      <c r="K7" s="0" t="n">
        <v>1</v>
      </c>
      <c r="L7" s="0" t="n">
        <v>1</v>
      </c>
    </row>
    <row r="8" customFormat="false" ht="13.8" hidden="false" customHeight="false" outlineLevel="0" collapsed="false">
      <c r="A8" s="15" t="s">
        <v>16</v>
      </c>
      <c r="B8" s="3" t="n">
        <v>84</v>
      </c>
      <c r="C8" s="9" t="n">
        <f aca="false">B8/(505-36)</f>
        <v>0.17910447761194</v>
      </c>
      <c r="D8" s="10" t="n">
        <v>137</v>
      </c>
      <c r="E8" s="9" t="n">
        <f aca="false">D8/(772-49)</f>
        <v>0.189488243430152</v>
      </c>
      <c r="F8" s="11" t="n">
        <v>39</v>
      </c>
      <c r="G8" s="12" t="n">
        <f aca="false">F8/(221-15)</f>
        <v>0.189320388349515</v>
      </c>
      <c r="H8" s="13" t="n">
        <v>260</v>
      </c>
      <c r="I8" s="14" t="n">
        <f aca="false">H8/(1498-100)</f>
        <v>0.185979971387697</v>
      </c>
      <c r="J8" s="0" t="n">
        <v>1</v>
      </c>
      <c r="K8" s="0" t="n">
        <v>1</v>
      </c>
      <c r="L8" s="0" t="n">
        <v>1</v>
      </c>
    </row>
    <row r="9" customFormat="false" ht="13.8" hidden="false" customHeight="false" outlineLevel="0" collapsed="false">
      <c r="A9" s="15" t="s">
        <v>17</v>
      </c>
      <c r="B9" s="3" t="n">
        <f aca="false">75+134</f>
        <v>209</v>
      </c>
      <c r="C9" s="9" t="n">
        <f aca="false">B9/550</f>
        <v>0.38</v>
      </c>
      <c r="D9" s="10" t="n">
        <f aca="false">120+152</f>
        <v>272</v>
      </c>
      <c r="E9" s="9" t="n">
        <f aca="false">D9/833</f>
        <v>0.326530612244898</v>
      </c>
      <c r="F9" s="2" t="n">
        <f aca="false">31+42</f>
        <v>73</v>
      </c>
      <c r="G9" s="16" t="n">
        <f aca="false">F9/248</f>
        <v>0.294354838709677</v>
      </c>
      <c r="H9" s="13" t="n">
        <f aca="false">226+328</f>
        <v>554</v>
      </c>
      <c r="I9" s="14" t="n">
        <f aca="false">H9/1631</f>
        <v>0.339668914776211</v>
      </c>
      <c r="J9" s="0" t="n">
        <v>0.130851863820594</v>
      </c>
      <c r="K9" s="0" t="n">
        <v>0.0482537100743656</v>
      </c>
      <c r="L9" s="0" t="n">
        <v>0.26024614980524</v>
      </c>
    </row>
    <row r="10" customFormat="false" ht="14.4" hidden="false" customHeight="false" outlineLevel="0" collapsed="false">
      <c r="A10" s="8"/>
      <c r="B10" s="3"/>
      <c r="C10" s="9"/>
      <c r="D10" s="10"/>
      <c r="E10" s="9"/>
      <c r="F10" s="11"/>
      <c r="G10" s="12"/>
      <c r="H10" s="13"/>
      <c r="I10" s="14"/>
    </row>
    <row r="11" customFormat="false" ht="14.4" hidden="false" customHeight="false" outlineLevel="0" collapsed="false">
      <c r="A11" s="8" t="s">
        <v>18</v>
      </c>
      <c r="B11" s="3"/>
      <c r="C11" s="9"/>
      <c r="D11" s="10"/>
      <c r="E11" s="9"/>
      <c r="F11" s="11"/>
      <c r="G11" s="12"/>
      <c r="I11" s="14"/>
    </row>
    <row r="12" customFormat="false" ht="13.8" hidden="false" customHeight="false" outlineLevel="0" collapsed="false">
      <c r="A12" s="15" t="s">
        <v>19</v>
      </c>
      <c r="B12" s="3" t="n">
        <v>518</v>
      </c>
      <c r="C12" s="9" t="n">
        <f aca="false">B12/B$4</f>
        <v>0.229000884173298</v>
      </c>
      <c r="D12" s="10" t="n">
        <v>819</v>
      </c>
      <c r="E12" s="9" t="n">
        <f aca="false">D12/D$4</f>
        <v>0.233599543639475</v>
      </c>
      <c r="F12" s="11" t="n">
        <v>252</v>
      </c>
      <c r="G12" s="9" t="n">
        <f aca="false">F12/F$4</f>
        <v>0.22439893143366</v>
      </c>
      <c r="H12" s="3" t="n">
        <v>1589</v>
      </c>
      <c r="I12" s="9" t="n">
        <f aca="false">H12/H$4</f>
        <v>0.23059062545349</v>
      </c>
      <c r="J12" s="0" t="n">
        <v>1</v>
      </c>
      <c r="K12" s="0" t="n">
        <v>1</v>
      </c>
      <c r="L12" s="0" t="n">
        <v>1</v>
      </c>
    </row>
    <row r="13" customFormat="false" ht="13.8" hidden="false" customHeight="false" outlineLevel="0" collapsed="false">
      <c r="A13" s="15" t="s">
        <v>20</v>
      </c>
      <c r="B13" s="3" t="n">
        <v>486</v>
      </c>
      <c r="C13" s="9" t="n">
        <f aca="false">B13/B$4</f>
        <v>0.214854111405836</v>
      </c>
      <c r="D13" s="10" t="n">
        <v>810</v>
      </c>
      <c r="E13" s="9" t="n">
        <f aca="false">D13/D$4</f>
        <v>0.231032515687393</v>
      </c>
      <c r="F13" s="11" t="n">
        <v>278</v>
      </c>
      <c r="G13" s="9" t="n">
        <f aca="false">F13/F$4</f>
        <v>0.247551202137133</v>
      </c>
      <c r="H13" s="3" t="n">
        <v>1574</v>
      </c>
      <c r="I13" s="9" t="n">
        <f aca="false">H13/H$4</f>
        <v>0.2284138731679</v>
      </c>
      <c r="J13" s="0" t="n">
        <v>0.156095482899723</v>
      </c>
      <c r="K13" s="0" t="n">
        <v>0.0289616777327265</v>
      </c>
      <c r="L13" s="0" t="n">
        <v>0.182751651777024</v>
      </c>
    </row>
    <row r="14" customFormat="false" ht="13.8" hidden="false" customHeight="false" outlineLevel="0" collapsed="false">
      <c r="A14" s="15" t="s">
        <v>21</v>
      </c>
      <c r="B14" s="3" t="n">
        <v>384</v>
      </c>
      <c r="C14" s="9" t="n">
        <f aca="false">B14/B$4</f>
        <v>0.169761273209549</v>
      </c>
      <c r="D14" s="10" t="n">
        <v>851</v>
      </c>
      <c r="E14" s="9" t="n">
        <f aca="false">D14/D$4</f>
        <v>0.242726754135767</v>
      </c>
      <c r="F14" s="11" t="n">
        <v>319</v>
      </c>
      <c r="G14" s="9" t="n">
        <f aca="false">F14/F$4</f>
        <v>0.284060552092609</v>
      </c>
      <c r="H14" s="3" t="n">
        <v>1554</v>
      </c>
      <c r="I14" s="9" t="n">
        <f aca="false">H14/H$4</f>
        <v>0.225511536787114</v>
      </c>
      <c r="J14" s="0" t="n">
        <v>5.19367343895717E-010</v>
      </c>
      <c r="K14" s="0" t="n">
        <v>3.17666691742436E-013</v>
      </c>
      <c r="L14" s="0" t="n">
        <v>0.00737449684857531</v>
      </c>
    </row>
    <row r="15" customFormat="false" ht="13.8" hidden="false" customHeight="false" outlineLevel="0" collapsed="false">
      <c r="A15" s="15" t="s">
        <v>22</v>
      </c>
      <c r="B15" s="3" t="n">
        <v>210</v>
      </c>
      <c r="C15" s="9" t="n">
        <f aca="false">B15/B$4</f>
        <v>0.0928381962864722</v>
      </c>
      <c r="D15" s="10" t="n">
        <v>379</v>
      </c>
      <c r="E15" s="9" t="n">
        <f aca="false">D15/D$4</f>
        <v>0.108100399315459</v>
      </c>
      <c r="F15" s="11" t="n">
        <v>144</v>
      </c>
      <c r="G15" s="9" t="n">
        <f aca="false">F15/F$4</f>
        <v>0.128227960819234</v>
      </c>
      <c r="H15" s="3" t="n">
        <v>733</v>
      </c>
      <c r="I15" s="9" t="n">
        <f aca="false">H15/H$4</f>
        <v>0.106370628355826</v>
      </c>
      <c r="J15" s="0" t="n">
        <v>0.0309383737482711</v>
      </c>
      <c r="K15" s="0" t="n">
        <v>0.00118093424286215</v>
      </c>
      <c r="L15" s="0" t="n">
        <v>0.0788584346778789</v>
      </c>
    </row>
    <row r="16" customFormat="false" ht="13.8" hidden="false" customHeight="false" outlineLevel="0" collapsed="false">
      <c r="A16" s="15" t="s">
        <v>23</v>
      </c>
      <c r="B16" s="3" t="n">
        <v>216</v>
      </c>
      <c r="C16" s="9" t="n">
        <f aca="false">B16/B$4</f>
        <v>0.0954907161803713</v>
      </c>
      <c r="D16" s="10" t="n">
        <v>229</v>
      </c>
      <c r="E16" s="9" t="n">
        <f aca="false">D16/D$4</f>
        <v>0.0653166001140901</v>
      </c>
      <c r="F16" s="11" t="n">
        <v>54</v>
      </c>
      <c r="G16" s="9" t="n">
        <f aca="false">F16/F$4</f>
        <v>0.0480854853072128</v>
      </c>
      <c r="H16" s="3" t="n">
        <v>499</v>
      </c>
      <c r="I16" s="9" t="n">
        <f aca="false">H16/H$4</f>
        <v>0.072413292700624</v>
      </c>
      <c r="J16" s="0" t="n">
        <v>0.000197633730285766</v>
      </c>
      <c r="K16" s="0" t="n">
        <v>5.08336499073461E-006</v>
      </c>
      <c r="L16" s="0" t="n">
        <v>0.0250347723097353</v>
      </c>
    </row>
    <row r="17" customFormat="false" ht="14.4" hidden="false" customHeight="false" outlineLevel="0" collapsed="false">
      <c r="A17" s="15" t="s">
        <v>24</v>
      </c>
      <c r="B17" s="3" t="n">
        <v>156</v>
      </c>
      <c r="C17" s="9" t="n">
        <f aca="false">B17/B$4</f>
        <v>0.0689655172413793</v>
      </c>
      <c r="D17" s="10" t="n">
        <v>145</v>
      </c>
      <c r="E17" s="9" t="n">
        <f aca="false">D17/D$4</f>
        <v>0.0413576725613234</v>
      </c>
      <c r="F17" s="11" t="n">
        <v>4</v>
      </c>
      <c r="G17" s="9" t="n">
        <f aca="false">F17/F$4</f>
        <v>0.00356188780053428</v>
      </c>
      <c r="H17" s="3" t="n">
        <v>350</v>
      </c>
      <c r="I17" s="9" t="n">
        <f aca="false">H17/H$4</f>
        <v>0.0507908866637643</v>
      </c>
      <c r="J17" s="0" t="s">
        <v>25</v>
      </c>
      <c r="K17" s="0" t="s">
        <v>25</v>
      </c>
      <c r="L17" s="0" t="s">
        <v>25</v>
      </c>
    </row>
    <row r="18" customFormat="false" ht="13.8" hidden="false" customHeight="false" outlineLevel="0" collapsed="false">
      <c r="A18" s="15" t="s">
        <v>26</v>
      </c>
      <c r="B18" s="3" t="n">
        <v>162</v>
      </c>
      <c r="C18" s="9" t="n">
        <f aca="false">B18/B$4</f>
        <v>0.0716180371352785</v>
      </c>
      <c r="D18" s="10" t="n">
        <v>127</v>
      </c>
      <c r="E18" s="9" t="n">
        <f aca="false">D18/D$4</f>
        <v>0.0362236166571592</v>
      </c>
      <c r="F18" s="11" t="n">
        <v>31</v>
      </c>
      <c r="G18" s="9" t="n">
        <f aca="false">F18/F$4</f>
        <v>0.0276046304541407</v>
      </c>
      <c r="H18" s="3" t="n">
        <v>320</v>
      </c>
      <c r="I18" s="9" t="n">
        <f aca="false">H18/H$4</f>
        <v>0.0464373820925845</v>
      </c>
      <c r="J18" s="0" t="n">
        <v>3.6184271668171E-006</v>
      </c>
      <c r="K18" s="0" t="n">
        <v>1.32516873182735E-005</v>
      </c>
      <c r="L18" s="0" t="n">
        <v>0.169762443371613</v>
      </c>
      <c r="O18" s="0" t="s">
        <v>27</v>
      </c>
    </row>
    <row r="19" customFormat="false" ht="13.8" hidden="false" customHeight="false" outlineLevel="0" collapsed="false">
      <c r="A19" s="15" t="s">
        <v>28</v>
      </c>
      <c r="B19" s="3" t="n">
        <v>53</v>
      </c>
      <c r="C19" s="9" t="n">
        <f aca="false">B19/B$4</f>
        <v>0.0234305923961096</v>
      </c>
      <c r="D19" s="10" t="n">
        <v>80</v>
      </c>
      <c r="E19" s="9" t="n">
        <f aca="false">D19/D$4</f>
        <v>0.0228180262407302</v>
      </c>
      <c r="F19" s="11" t="n">
        <v>21</v>
      </c>
      <c r="G19" s="9" t="n">
        <f aca="false">F19/F$4</f>
        <v>0.018699910952805</v>
      </c>
      <c r="H19" s="3" t="n">
        <v>154</v>
      </c>
      <c r="I19" s="9" t="n">
        <f aca="false">H19/H$4</f>
        <v>0.0223479901320563</v>
      </c>
      <c r="J19" s="0" t="n">
        <v>1</v>
      </c>
      <c r="K19" s="0" t="n">
        <v>1</v>
      </c>
      <c r="L19" s="0" t="n">
        <v>1</v>
      </c>
    </row>
    <row r="20" customFormat="false" ht="13.8" hidden="false" customHeight="false" outlineLevel="0" collapsed="false">
      <c r="A20" s="15" t="s">
        <v>29</v>
      </c>
      <c r="B20" s="3" t="n">
        <v>51</v>
      </c>
      <c r="C20" s="9" t="n">
        <f aca="false">B20/B$4</f>
        <v>0.0225464190981432</v>
      </c>
      <c r="D20" s="10" t="n">
        <v>26</v>
      </c>
      <c r="E20" s="9" t="n">
        <f aca="false">D20/D$4</f>
        <v>0.00741585852823731</v>
      </c>
      <c r="F20" s="11" t="n">
        <v>13</v>
      </c>
      <c r="G20" s="9" t="n">
        <f aca="false">F20/F$4</f>
        <v>0.0115761353517364</v>
      </c>
      <c r="H20" s="3" t="n">
        <v>90</v>
      </c>
      <c r="I20" s="9" t="n">
        <f aca="false">H20/H$4</f>
        <v>0.0130605137135394</v>
      </c>
      <c r="J20" s="0" t="n">
        <v>0.0134619226948195</v>
      </c>
      <c r="K20" s="0" t="n">
        <v>0.0612708444451982</v>
      </c>
      <c r="L20" s="0" t="n">
        <v>1</v>
      </c>
    </row>
    <row r="21" customFormat="false" ht="13.8" hidden="false" customHeight="false" outlineLevel="0" collapsed="false">
      <c r="A21" s="15" t="s">
        <v>30</v>
      </c>
      <c r="B21" s="3" t="n">
        <v>17</v>
      </c>
      <c r="C21" s="9" t="n">
        <f aca="false">B21/B$4</f>
        <v>0.00751547303271441</v>
      </c>
      <c r="D21" s="10" t="n">
        <v>29</v>
      </c>
      <c r="E21" s="9" t="n">
        <f aca="false">D21/D$4</f>
        <v>0.00827153451226469</v>
      </c>
      <c r="F21" s="11" t="n">
        <v>6</v>
      </c>
      <c r="G21" s="9" t="n">
        <f aca="false">F21/F$4</f>
        <v>0.00534283170080142</v>
      </c>
      <c r="H21" s="3" t="n">
        <v>52</v>
      </c>
      <c r="I21" s="9" t="n">
        <f aca="false">H21/H$4</f>
        <v>0.00754607459004499</v>
      </c>
      <c r="J21" s="0" t="n">
        <v>1</v>
      </c>
      <c r="K21" s="0" t="n">
        <v>1</v>
      </c>
      <c r="L21" s="0" t="n">
        <v>1</v>
      </c>
    </row>
    <row r="22" customFormat="false" ht="14.4" hidden="false" customHeight="false" outlineLevel="0" collapsed="false">
      <c r="A22" s="15" t="s">
        <v>31</v>
      </c>
      <c r="B22" s="3" t="n">
        <v>9</v>
      </c>
      <c r="C22" s="9" t="n">
        <f aca="false">B22/B$4</f>
        <v>0.00397877984084881</v>
      </c>
      <c r="D22" s="10" t="n">
        <v>11</v>
      </c>
      <c r="E22" s="9" t="n">
        <f aca="false">D22/D$4</f>
        <v>0.0031374786081004</v>
      </c>
      <c r="F22" s="11" t="n">
        <v>1</v>
      </c>
      <c r="G22" s="9" t="n">
        <f aca="false">F22/F$4</f>
        <v>0.000890471950133571</v>
      </c>
      <c r="H22" s="3" t="n">
        <v>21</v>
      </c>
      <c r="I22" s="9" t="n">
        <f aca="false">H22/H$4</f>
        <v>0.00304745319982586</v>
      </c>
      <c r="J22" s="0" t="s">
        <v>25</v>
      </c>
      <c r="K22" s="0" t="s">
        <v>25</v>
      </c>
      <c r="L22" s="0" t="s">
        <v>25</v>
      </c>
    </row>
    <row r="23" customFormat="false" ht="14.4" hidden="false" customHeight="false" outlineLevel="0" collapsed="false">
      <c r="A23" s="8" t="s">
        <v>32</v>
      </c>
      <c r="B23" s="3"/>
      <c r="C23" s="9"/>
      <c r="D23" s="10"/>
      <c r="E23" s="9"/>
      <c r="F23" s="11"/>
      <c r="G23" s="12"/>
      <c r="H23" s="13"/>
      <c r="I23" s="14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LibreOffice/6.0.3.2$Linux_X86_64 LibreOffice_project/00m0$Build-2</Application>
  <Company>Charité Universitaetsmedizin Berlin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2018-09-12T14:01:55Z</dcterms:created>
  <dc:creator>Dölle, Sabine</dc:creator>
  <dc:description/>
  <dc:language>en-US</dc:language>
  <cp:lastModifiedBy/>
  <dcterms:modified xsi:type="dcterms:W3CDTF">2018-10-30T16:40:03Z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Charité Universitaetsmedizin Berlin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