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aosh\Desktop\SLAAIIB MOU\"/>
    </mc:Choice>
  </mc:AlternateContent>
  <xr:revisionPtr revIDLastSave="0" documentId="13_ncr:1_{8CB50ABD-90FD-44E1-A221-4DBC1C24C711}" xr6:coauthVersionLast="47" xr6:coauthVersionMax="47" xr10:uidLastSave="{00000000-0000-0000-0000-000000000000}"/>
  <bookViews>
    <workbookView xWindow="-110" yWindow="-110" windowWidth="19420" windowHeight="10300" firstSheet="50" activeTab="58" xr2:uid="{00000000-000D-0000-FFFF-FFFF00000000}"/>
  </bookViews>
  <sheets>
    <sheet name="Alex" sheetId="2" r:id="rId1"/>
    <sheet name="Babanya" sheetId="3" r:id="rId2"/>
    <sheet name="Sheet1" sheetId="56" r:id="rId3"/>
    <sheet name="Abdulsalam" sheetId="8" r:id="rId4"/>
    <sheet name="Nwobu" sheetId="4" r:id="rId5"/>
    <sheet name="Odita" sheetId="5" r:id="rId6"/>
    <sheet name="Alao" sheetId="6" r:id="rId7"/>
    <sheet name="Henry" sheetId="7" r:id="rId8"/>
    <sheet name="Bahago" sheetId="9" r:id="rId9"/>
    <sheet name="Ladi" sheetId="10" r:id="rId10"/>
    <sheet name="Immediegwu" sheetId="11" r:id="rId11"/>
    <sheet name="Shoshan" sheetId="12" r:id="rId12"/>
    <sheet name="Shittu" sheetId="13" r:id="rId13"/>
    <sheet name="Taiwo" sheetId="14" r:id="rId14"/>
    <sheet name="Saminu" sheetId="15" r:id="rId15"/>
    <sheet name="Tanimu" sheetId="16" r:id="rId16"/>
    <sheet name="yakubu" sheetId="17" r:id="rId17"/>
    <sheet name="Enoh" sheetId="18" r:id="rId18"/>
    <sheet name="Athan" sheetId="19" r:id="rId19"/>
    <sheet name="Osineye" sheetId="20" r:id="rId20"/>
    <sheet name="Abubakar" sheetId="21" r:id="rId21"/>
    <sheet name="Agbo" sheetId="22" r:id="rId22"/>
    <sheet name="Ado" sheetId="23" r:id="rId23"/>
    <sheet name="Abba" sheetId="24" r:id="rId24"/>
    <sheet name="Frank" sheetId="25" r:id="rId25"/>
    <sheet name="Aliyu Umar" sheetId="26" r:id="rId26"/>
    <sheet name="Pere" sheetId="27" r:id="rId27"/>
    <sheet name="Najeeb" sheetId="28" r:id="rId28"/>
    <sheet name="Hammajan" sheetId="29" r:id="rId29"/>
    <sheet name="Stella" sheetId="30" r:id="rId30"/>
    <sheet name="Zayyad" sheetId="32" r:id="rId31"/>
    <sheet name="Juliet" sheetId="33" r:id="rId32"/>
    <sheet name="Hauwa" sheetId="31" r:id="rId33"/>
    <sheet name="Kaita" sheetId="34" r:id="rId34"/>
    <sheet name="Meshach" sheetId="37" r:id="rId35"/>
    <sheet name="Danfilo" sheetId="35" r:id="rId36"/>
    <sheet name="Yetunde" sheetId="36" r:id="rId37"/>
    <sheet name="DODO" sheetId="38" r:id="rId38"/>
    <sheet name="Maigairi" sheetId="39" r:id="rId39"/>
    <sheet name="Atokolo" sheetId="40" r:id="rId40"/>
    <sheet name="Rapahel" sheetId="41" r:id="rId41"/>
    <sheet name="Adedeji" sheetId="42" r:id="rId42"/>
    <sheet name="Tukur" sheetId="43" r:id="rId43"/>
    <sheet name="Hafeez" sheetId="44" r:id="rId44"/>
    <sheet name="Uche" sheetId="45" r:id="rId45"/>
    <sheet name="Mariam" sheetId="46" r:id="rId46"/>
    <sheet name="Mubarak" sheetId="47" r:id="rId47"/>
    <sheet name="Sanda" sheetId="48" r:id="rId48"/>
    <sheet name="Emakoji" sheetId="49" r:id="rId49"/>
    <sheet name="Faisal" sheetId="50" r:id="rId50"/>
    <sheet name="Gambo" sheetId="51" r:id="rId51"/>
    <sheet name="Ihenachor" sheetId="52" r:id="rId52"/>
    <sheet name="Jonathan" sheetId="53" r:id="rId53"/>
    <sheet name="Bashir" sheetId="54" r:id="rId54"/>
    <sheet name="Ejibunu" sheetId="55" r:id="rId55"/>
    <sheet name="Lalas" sheetId="57" r:id="rId56"/>
    <sheet name="Olayinka" sheetId="58" r:id="rId57"/>
    <sheet name=" RAUFF " sheetId="59" r:id="rId58"/>
    <sheet name="Eyikimi" sheetId="60" r:id="rId59"/>
  </sheets>
  <calcPr calcId="191029"/>
  <extLst>
    <ext uri="GoogleSheetsCustomDataVersion2">
      <go:sheetsCustomData xmlns:go="http://customooxmlschemas.google.com/" r:id="rId60" roundtripDataChecksum="G/dOcNf3NgT++b49KyLjVdj+IIMW5+rRWFjC4jPHcu8="/>
    </ext>
  </extLst>
</workbook>
</file>

<file path=xl/calcChain.xml><?xml version="1.0" encoding="utf-8"?>
<calcChain xmlns="http://schemas.openxmlformats.org/spreadsheetml/2006/main">
  <c r="J48" i="60" l="1"/>
  <c r="B45" i="60"/>
  <c r="B46" i="60" s="1"/>
  <c r="B47" i="60" s="1"/>
  <c r="B29" i="60"/>
  <c r="B30" i="60" s="1"/>
  <c r="B31" i="60" s="1"/>
  <c r="B32" i="60" s="1"/>
  <c r="B33" i="60" s="1"/>
  <c r="B34" i="60" s="1"/>
  <c r="B35" i="60" s="1"/>
  <c r="B36" i="60" s="1"/>
  <c r="B37" i="60" s="1"/>
  <c r="B38" i="60" s="1"/>
  <c r="B39" i="60" s="1"/>
  <c r="B40" i="60" s="1"/>
  <c r="B41" i="60" s="1"/>
  <c r="B42" i="60" s="1"/>
  <c r="B43" i="60" s="1"/>
  <c r="B13" i="60"/>
  <c r="J48" i="59"/>
  <c r="B45" i="59"/>
  <c r="B46" i="59" s="1"/>
  <c r="B47" i="59" s="1"/>
  <c r="B29" i="59"/>
  <c r="B30" i="59" s="1"/>
  <c r="B31" i="59" s="1"/>
  <c r="B32" i="59" s="1"/>
  <c r="B33" i="59" s="1"/>
  <c r="B34" i="59" s="1"/>
  <c r="B35" i="59" s="1"/>
  <c r="B36" i="59" s="1"/>
  <c r="B37" i="59" s="1"/>
  <c r="B38" i="59" s="1"/>
  <c r="B39" i="59" s="1"/>
  <c r="B40" i="59" s="1"/>
  <c r="B41" i="59" s="1"/>
  <c r="B42" i="59" s="1"/>
  <c r="B43" i="59" s="1"/>
  <c r="B13" i="59"/>
  <c r="J48" i="58"/>
  <c r="B45" i="58"/>
  <c r="B46" i="58" s="1"/>
  <c r="B47" i="58" s="1"/>
  <c r="B29" i="58"/>
  <c r="B30" i="58" s="1"/>
  <c r="B31" i="58" s="1"/>
  <c r="B32" i="58" s="1"/>
  <c r="B33" i="58" s="1"/>
  <c r="B34" i="58" s="1"/>
  <c r="B35" i="58" s="1"/>
  <c r="B36" i="58" s="1"/>
  <c r="B37" i="58" s="1"/>
  <c r="B38" i="58" s="1"/>
  <c r="B39" i="58" s="1"/>
  <c r="B40" i="58" s="1"/>
  <c r="B41" i="58" s="1"/>
  <c r="B42" i="58" s="1"/>
  <c r="B43" i="58" s="1"/>
  <c r="B13" i="58"/>
  <c r="J48" i="57"/>
  <c r="B47" i="57"/>
  <c r="B46" i="57"/>
  <c r="B45" i="57"/>
  <c r="B29" i="57"/>
  <c r="B30" i="57" s="1"/>
  <c r="B31" i="57" s="1"/>
  <c r="B32" i="57" s="1"/>
  <c r="B33" i="57" s="1"/>
  <c r="B34" i="57" s="1"/>
  <c r="B35" i="57" s="1"/>
  <c r="B36" i="57" s="1"/>
  <c r="B37" i="57" s="1"/>
  <c r="B38" i="57" s="1"/>
  <c r="B39" i="57" s="1"/>
  <c r="B40" i="57" s="1"/>
  <c r="B41" i="57" s="1"/>
  <c r="B42" i="57" s="1"/>
  <c r="B43" i="57" s="1"/>
  <c r="B13" i="57"/>
  <c r="B14" i="57" s="1"/>
  <c r="B15" i="57" s="1"/>
  <c r="B16" i="57" s="1"/>
  <c r="B17" i="57" s="1"/>
  <c r="B18" i="57" s="1"/>
  <c r="B19" i="57" s="1"/>
  <c r="B20" i="57" s="1"/>
  <c r="B21" i="57" s="1"/>
  <c r="B50" i="20"/>
  <c r="B51" i="20" s="1"/>
  <c r="B49" i="20"/>
  <c r="B33" i="20"/>
  <c r="B34" i="20" s="1"/>
  <c r="B35" i="20" s="1"/>
  <c r="B36" i="20" s="1"/>
  <c r="B37" i="20" s="1"/>
  <c r="B38" i="20" s="1"/>
  <c r="B39" i="20" s="1"/>
  <c r="B40" i="20" s="1"/>
  <c r="B41" i="20" s="1"/>
  <c r="B42" i="20" s="1"/>
  <c r="B43" i="20" s="1"/>
  <c r="B44" i="20" s="1"/>
  <c r="B45" i="20" s="1"/>
  <c r="B46" i="20" s="1"/>
  <c r="B47" i="20" s="1"/>
  <c r="B29" i="20"/>
  <c r="B13" i="20"/>
  <c r="B14" i="20" s="1"/>
  <c r="B15" i="20" s="1"/>
  <c r="B16" i="20" s="1"/>
  <c r="B17" i="20" s="1"/>
  <c r="B18" i="20" s="1"/>
  <c r="B19" i="20" s="1"/>
  <c r="B20" i="20" s="1"/>
  <c r="B21" i="20" s="1"/>
  <c r="B50" i="19"/>
  <c r="B51" i="19" s="1"/>
  <c r="B49" i="19"/>
  <c r="B33" i="19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29" i="19"/>
  <c r="B13" i="19"/>
  <c r="B14" i="19" s="1"/>
  <c r="B15" i="19" s="1"/>
  <c r="B16" i="19" s="1"/>
  <c r="B17" i="19" s="1"/>
  <c r="B18" i="19" s="1"/>
  <c r="B19" i="19" s="1"/>
  <c r="B20" i="19" s="1"/>
  <c r="B21" i="19" s="1"/>
  <c r="B44" i="16"/>
  <c r="B51" i="16"/>
  <c r="B52" i="16" s="1"/>
  <c r="B34" i="16"/>
  <c r="B35" i="16" s="1"/>
  <c r="B36" i="16" s="1"/>
  <c r="B37" i="16" s="1"/>
  <c r="B38" i="16" s="1"/>
  <c r="B39" i="16" s="1"/>
  <c r="B40" i="16" s="1"/>
  <c r="B41" i="16" s="1"/>
  <c r="B42" i="16" s="1"/>
  <c r="B43" i="16" s="1"/>
  <c r="B46" i="16" s="1"/>
  <c r="B47" i="16" s="1"/>
  <c r="B48" i="16" s="1"/>
  <c r="B33" i="16"/>
  <c r="B13" i="16"/>
  <c r="B14" i="16" s="1"/>
  <c r="B15" i="16" s="1"/>
  <c r="B16" i="16" s="1"/>
  <c r="B17" i="16" s="1"/>
  <c r="B18" i="16" s="1"/>
  <c r="B19" i="16" s="1"/>
  <c r="B20" i="16" s="1"/>
  <c r="B21" i="16" s="1"/>
  <c r="B49" i="15"/>
  <c r="B50" i="15" s="1"/>
  <c r="B48" i="15"/>
  <c r="B33" i="15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50" i="2"/>
  <c r="B51" i="2" s="1"/>
  <c r="B49" i="2"/>
  <c r="B33" i="2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14" i="2"/>
  <c r="B15" i="2" s="1"/>
  <c r="B16" i="2" s="1"/>
  <c r="B17" i="2" s="1"/>
  <c r="B18" i="2" s="1"/>
  <c r="B19" i="2" s="1"/>
  <c r="B20" i="2" s="1"/>
  <c r="B21" i="2" s="1"/>
  <c r="B13" i="2"/>
  <c r="B52" i="2" s="1"/>
  <c r="B53" i="2" s="1"/>
  <c r="B49" i="8"/>
  <c r="B50" i="8" s="1"/>
  <c r="B48" i="8"/>
  <c r="B32" i="8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14" i="8"/>
  <c r="B15" i="8" s="1"/>
  <c r="B16" i="8" s="1"/>
  <c r="B17" i="8" s="1"/>
  <c r="B18" i="8" s="1"/>
  <c r="B19" i="8" s="1"/>
  <c r="B20" i="8" s="1"/>
  <c r="B21" i="8" s="1"/>
  <c r="B13" i="8"/>
  <c r="B49" i="4"/>
  <c r="B50" i="4" s="1"/>
  <c r="B51" i="4" s="1"/>
  <c r="B33" i="4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13" i="4"/>
  <c r="B14" i="4" s="1"/>
  <c r="B15" i="4" s="1"/>
  <c r="B16" i="4" s="1"/>
  <c r="B17" i="4" s="1"/>
  <c r="B18" i="4" s="1"/>
  <c r="B19" i="4" s="1"/>
  <c r="B20" i="4" s="1"/>
  <c r="B21" i="4" s="1"/>
  <c r="B50" i="5"/>
  <c r="B51" i="5" s="1"/>
  <c r="B49" i="5"/>
  <c r="B33" i="5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14" i="5"/>
  <c r="B15" i="5" s="1"/>
  <c r="B16" i="5" s="1"/>
  <c r="B17" i="5" s="1"/>
  <c r="B18" i="5" s="1"/>
  <c r="B19" i="5" s="1"/>
  <c r="B20" i="5" s="1"/>
  <c r="B21" i="5" s="1"/>
  <c r="B13" i="5"/>
  <c r="B50" i="6"/>
  <c r="B51" i="6" s="1"/>
  <c r="B34" i="6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13" i="6"/>
  <c r="B14" i="6" s="1"/>
  <c r="B15" i="6" s="1"/>
  <c r="B16" i="6" s="1"/>
  <c r="B17" i="6" s="1"/>
  <c r="B18" i="6" s="1"/>
  <c r="B19" i="6" s="1"/>
  <c r="B50" i="7"/>
  <c r="B51" i="7" s="1"/>
  <c r="B49" i="7"/>
  <c r="B33" i="7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14" i="7"/>
  <c r="B15" i="7" s="1"/>
  <c r="B16" i="7" s="1"/>
  <c r="B17" i="7" s="1"/>
  <c r="B18" i="7" s="1"/>
  <c r="B19" i="7" s="1"/>
  <c r="B20" i="7" s="1"/>
  <c r="B21" i="7" s="1"/>
  <c r="B13" i="7"/>
  <c r="B50" i="9"/>
  <c r="B51" i="9" s="1"/>
  <c r="B49" i="9"/>
  <c r="B33" i="9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14" i="9"/>
  <c r="B15" i="9" s="1"/>
  <c r="B16" i="9" s="1"/>
  <c r="B17" i="9" s="1"/>
  <c r="B18" i="9" s="1"/>
  <c r="B19" i="9" s="1"/>
  <c r="B20" i="9" s="1"/>
  <c r="B21" i="9" s="1"/>
  <c r="B13" i="9"/>
  <c r="B50" i="10"/>
  <c r="B51" i="10" s="1"/>
  <c r="B49" i="10"/>
  <c r="B34" i="10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14" i="10"/>
  <c r="B15" i="10" s="1"/>
  <c r="B16" i="10" s="1"/>
  <c r="B17" i="10" s="1"/>
  <c r="B18" i="10" s="1"/>
  <c r="B19" i="10" s="1"/>
  <c r="B20" i="10" s="1"/>
  <c r="B21" i="10" s="1"/>
  <c r="B13" i="10"/>
  <c r="B50" i="11"/>
  <c r="B51" i="11" s="1"/>
  <c r="B49" i="11"/>
  <c r="B33" i="1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14" i="11"/>
  <c r="B15" i="11" s="1"/>
  <c r="B16" i="11" s="1"/>
  <c r="B17" i="11" s="1"/>
  <c r="B18" i="11" s="1"/>
  <c r="B19" i="11" s="1"/>
  <c r="B20" i="11" s="1"/>
  <c r="B21" i="11" s="1"/>
  <c r="B13" i="11"/>
  <c r="B50" i="12"/>
  <c r="B51" i="12" s="1"/>
  <c r="B49" i="12"/>
  <c r="B33" i="12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14" i="12"/>
  <c r="B15" i="12" s="1"/>
  <c r="B16" i="12" s="1"/>
  <c r="B17" i="12" s="1"/>
  <c r="B18" i="12" s="1"/>
  <c r="B19" i="12" s="1"/>
  <c r="B20" i="12" s="1"/>
  <c r="B21" i="12" s="1"/>
  <c r="B13" i="12"/>
  <c r="B50" i="13"/>
  <c r="B51" i="13" s="1"/>
  <c r="B33" i="13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14" i="13"/>
  <c r="B15" i="13" s="1"/>
  <c r="B16" i="13" s="1"/>
  <c r="B17" i="13" s="1"/>
  <c r="B18" i="13" s="1"/>
  <c r="B19" i="13" s="1"/>
  <c r="B20" i="13" s="1"/>
  <c r="B21" i="13" s="1"/>
  <c r="B13" i="13"/>
  <c r="B50" i="14"/>
  <c r="B51" i="14" s="1"/>
  <c r="B49" i="14"/>
  <c r="B33" i="14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14" i="14"/>
  <c r="B15" i="14" s="1"/>
  <c r="B16" i="14" s="1"/>
  <c r="B17" i="14" s="1"/>
  <c r="B18" i="14" s="1"/>
  <c r="B19" i="14" s="1"/>
  <c r="B20" i="14" s="1"/>
  <c r="B21" i="14" s="1"/>
  <c r="B13" i="14"/>
  <c r="B29" i="17"/>
  <c r="B29" i="18"/>
  <c r="B13" i="15"/>
  <c r="B14" i="15" s="1"/>
  <c r="B15" i="15" s="1"/>
  <c r="B16" i="15" s="1"/>
  <c r="B17" i="15" s="1"/>
  <c r="B18" i="15" s="1"/>
  <c r="B19" i="15" s="1"/>
  <c r="B20" i="15" s="1"/>
  <c r="B21" i="15" s="1"/>
  <c r="B49" i="17"/>
  <c r="B50" i="17" s="1"/>
  <c r="B51" i="17" s="1"/>
  <c r="B33" i="17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13" i="17"/>
  <c r="B14" i="17" s="1"/>
  <c r="B15" i="17" s="1"/>
  <c r="B16" i="17" s="1"/>
  <c r="B17" i="17" s="1"/>
  <c r="B18" i="17" s="1"/>
  <c r="B19" i="17" s="1"/>
  <c r="B20" i="17" s="1"/>
  <c r="B21" i="17" s="1"/>
  <c r="B49" i="18"/>
  <c r="B50" i="18" s="1"/>
  <c r="B51" i="18" s="1"/>
  <c r="B33" i="18"/>
  <c r="B34" i="18" s="1"/>
  <c r="B35" i="18" s="1"/>
  <c r="B36" i="18" s="1"/>
  <c r="B37" i="18" s="1"/>
  <c r="B38" i="18" s="1"/>
  <c r="B39" i="18" s="1"/>
  <c r="B40" i="18" s="1"/>
  <c r="B41" i="18" s="1"/>
  <c r="B42" i="18" s="1"/>
  <c r="B43" i="18" s="1"/>
  <c r="B44" i="18" s="1"/>
  <c r="B45" i="18" s="1"/>
  <c r="B46" i="18" s="1"/>
  <c r="B47" i="18" s="1"/>
  <c r="B13" i="18"/>
  <c r="B14" i="18" s="1"/>
  <c r="B15" i="18" s="1"/>
  <c r="B16" i="18" s="1"/>
  <c r="B17" i="18" s="1"/>
  <c r="B18" i="18" s="1"/>
  <c r="B19" i="18" s="1"/>
  <c r="B20" i="18" s="1"/>
  <c r="B21" i="18" s="1"/>
  <c r="B45" i="21"/>
  <c r="B46" i="21" s="1"/>
  <c r="B47" i="21" s="1"/>
  <c r="B29" i="2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14" i="21"/>
  <c r="B15" i="21" s="1"/>
  <c r="B16" i="21" s="1"/>
  <c r="B17" i="21" s="1"/>
  <c r="B18" i="21" s="1"/>
  <c r="B19" i="21" s="1"/>
  <c r="B20" i="21" s="1"/>
  <c r="B21" i="21" s="1"/>
  <c r="B13" i="21"/>
  <c r="B48" i="21" s="1"/>
  <c r="B49" i="21" s="1"/>
  <c r="B50" i="21" s="1"/>
  <c r="B51" i="21" s="1"/>
  <c r="B52" i="21" s="1"/>
  <c r="B53" i="21" s="1"/>
  <c r="B46" i="22"/>
  <c r="B29" i="22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14" i="22"/>
  <c r="B15" i="22" s="1"/>
  <c r="B16" i="22" s="1"/>
  <c r="B17" i="22" s="1"/>
  <c r="B18" i="22" s="1"/>
  <c r="B19" i="22" s="1"/>
  <c r="B20" i="22" s="1"/>
  <c r="B21" i="22" s="1"/>
  <c r="B13" i="22"/>
  <c r="B45" i="23"/>
  <c r="B46" i="23" s="1"/>
  <c r="B47" i="23" s="1"/>
  <c r="B29" i="23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14" i="23"/>
  <c r="B15" i="23" s="1"/>
  <c r="B16" i="23" s="1"/>
  <c r="B17" i="23" s="1"/>
  <c r="B18" i="23" s="1"/>
  <c r="B19" i="23" s="1"/>
  <c r="B20" i="23" s="1"/>
  <c r="B21" i="23" s="1"/>
  <c r="B13" i="23"/>
  <c r="B45" i="24"/>
  <c r="B46" i="24" s="1"/>
  <c r="B47" i="24" s="1"/>
  <c r="B29" i="24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14" i="24"/>
  <c r="B15" i="24" s="1"/>
  <c r="B16" i="24" s="1"/>
  <c r="B17" i="24" s="1"/>
  <c r="B18" i="24" s="1"/>
  <c r="B19" i="24" s="1"/>
  <c r="B20" i="24" s="1"/>
  <c r="B21" i="24" s="1"/>
  <c r="B13" i="24"/>
  <c r="B45" i="25"/>
  <c r="B46" i="25" s="1"/>
  <c r="B47" i="25" s="1"/>
  <c r="B29" i="25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14" i="25"/>
  <c r="B15" i="25" s="1"/>
  <c r="B16" i="25" s="1"/>
  <c r="B17" i="25" s="1"/>
  <c r="B18" i="25" s="1"/>
  <c r="B19" i="25" s="1"/>
  <c r="B20" i="25" s="1"/>
  <c r="B21" i="25" s="1"/>
  <c r="B13" i="25"/>
  <c r="B45" i="26"/>
  <c r="B46" i="26" s="1"/>
  <c r="B47" i="26" s="1"/>
  <c r="B29" i="26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14" i="26"/>
  <c r="B15" i="26" s="1"/>
  <c r="B16" i="26" s="1"/>
  <c r="B17" i="26" s="1"/>
  <c r="B18" i="26" s="1"/>
  <c r="B19" i="26" s="1"/>
  <c r="B20" i="26" s="1"/>
  <c r="B21" i="26" s="1"/>
  <c r="B13" i="26"/>
  <c r="B46" i="27"/>
  <c r="B29" i="27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14" i="27"/>
  <c r="B15" i="27" s="1"/>
  <c r="B16" i="27" s="1"/>
  <c r="B17" i="27" s="1"/>
  <c r="B18" i="27" s="1"/>
  <c r="B19" i="27" s="1"/>
  <c r="B20" i="27" s="1"/>
  <c r="B21" i="27" s="1"/>
  <c r="B13" i="27"/>
  <c r="B46" i="28"/>
  <c r="B29" i="28"/>
  <c r="B30" i="28" s="1"/>
  <c r="B31" i="28" s="1"/>
  <c r="B32" i="28" s="1"/>
  <c r="B33" i="28" s="1"/>
  <c r="B34" i="28" s="1"/>
  <c r="B35" i="28" s="1"/>
  <c r="B36" i="28" s="1"/>
  <c r="B37" i="28" s="1"/>
  <c r="B38" i="28" s="1"/>
  <c r="B39" i="28" s="1"/>
  <c r="B40" i="28" s="1"/>
  <c r="B41" i="28" s="1"/>
  <c r="B42" i="28" s="1"/>
  <c r="B43" i="28" s="1"/>
  <c r="B13" i="28"/>
  <c r="B14" i="28" s="1"/>
  <c r="B15" i="28" s="1"/>
  <c r="B16" i="28" s="1"/>
  <c r="B17" i="28" s="1"/>
  <c r="B18" i="28" s="1"/>
  <c r="B19" i="28" s="1"/>
  <c r="B20" i="28" s="1"/>
  <c r="B21" i="28" s="1"/>
  <c r="B46" i="29"/>
  <c r="B29" i="29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13" i="29"/>
  <c r="B14" i="29" s="1"/>
  <c r="B15" i="29" s="1"/>
  <c r="B16" i="29" s="1"/>
  <c r="B17" i="29" s="1"/>
  <c r="B18" i="29" s="1"/>
  <c r="B19" i="29" s="1"/>
  <c r="B20" i="29" s="1"/>
  <c r="B21" i="29" s="1"/>
  <c r="B45" i="30"/>
  <c r="B46" i="30" s="1"/>
  <c r="B29" i="30"/>
  <c r="B30" i="30" s="1"/>
  <c r="B31" i="30" s="1"/>
  <c r="B32" i="30" s="1"/>
  <c r="B33" i="30" s="1"/>
  <c r="B34" i="30" s="1"/>
  <c r="B35" i="30" s="1"/>
  <c r="B36" i="30" s="1"/>
  <c r="B37" i="30" s="1"/>
  <c r="B38" i="30" s="1"/>
  <c r="B39" i="30" s="1"/>
  <c r="B40" i="30" s="1"/>
  <c r="B41" i="30" s="1"/>
  <c r="B42" i="30" s="1"/>
  <c r="B43" i="30" s="1"/>
  <c r="B14" i="30"/>
  <c r="B15" i="30" s="1"/>
  <c r="B16" i="30" s="1"/>
  <c r="B17" i="30" s="1"/>
  <c r="B18" i="30" s="1"/>
  <c r="B19" i="30" s="1"/>
  <c r="B20" i="30" s="1"/>
  <c r="B21" i="30" s="1"/>
  <c r="B13" i="30"/>
  <c r="B45" i="32"/>
  <c r="B46" i="32" s="1"/>
  <c r="B47" i="32" s="1"/>
  <c r="B29" i="32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14" i="32"/>
  <c r="B15" i="32" s="1"/>
  <c r="B16" i="32" s="1"/>
  <c r="B17" i="32" s="1"/>
  <c r="B18" i="32" s="1"/>
  <c r="B19" i="32" s="1"/>
  <c r="B20" i="32" s="1"/>
  <c r="B21" i="32" s="1"/>
  <c r="B13" i="32"/>
  <c r="B45" i="33"/>
  <c r="B46" i="33" s="1"/>
  <c r="B29" i="33"/>
  <c r="B30" i="33" s="1"/>
  <c r="B31" i="33" s="1"/>
  <c r="B32" i="33" s="1"/>
  <c r="B33" i="33" s="1"/>
  <c r="B34" i="33" s="1"/>
  <c r="B35" i="33" s="1"/>
  <c r="B36" i="33" s="1"/>
  <c r="B37" i="33" s="1"/>
  <c r="B38" i="33" s="1"/>
  <c r="B39" i="33" s="1"/>
  <c r="B40" i="33" s="1"/>
  <c r="B41" i="33" s="1"/>
  <c r="B42" i="33" s="1"/>
  <c r="B43" i="33" s="1"/>
  <c r="B13" i="33"/>
  <c r="B14" i="33" s="1"/>
  <c r="B15" i="33" s="1"/>
  <c r="B16" i="33" s="1"/>
  <c r="B17" i="33" s="1"/>
  <c r="B18" i="33" s="1"/>
  <c r="B19" i="33" s="1"/>
  <c r="B20" i="33" s="1"/>
  <c r="B21" i="33" s="1"/>
  <c r="B46" i="31"/>
  <c r="B47" i="31" s="1"/>
  <c r="B45" i="31"/>
  <c r="B29" i="31"/>
  <c r="B30" i="31" s="1"/>
  <c r="B31" i="31" s="1"/>
  <c r="B32" i="31" s="1"/>
  <c r="B33" i="31" s="1"/>
  <c r="B34" i="31" s="1"/>
  <c r="B35" i="31" s="1"/>
  <c r="B36" i="31" s="1"/>
  <c r="B37" i="31" s="1"/>
  <c r="B38" i="31" s="1"/>
  <c r="B39" i="31" s="1"/>
  <c r="B40" i="31" s="1"/>
  <c r="B41" i="31" s="1"/>
  <c r="B42" i="31" s="1"/>
  <c r="B43" i="31" s="1"/>
  <c r="B14" i="31"/>
  <c r="B15" i="31" s="1"/>
  <c r="B16" i="31" s="1"/>
  <c r="B17" i="31" s="1"/>
  <c r="B18" i="31" s="1"/>
  <c r="B19" i="31" s="1"/>
  <c r="B20" i="31" s="1"/>
  <c r="B21" i="31" s="1"/>
  <c r="B13" i="31"/>
  <c r="B45" i="34"/>
  <c r="B46" i="34" s="1"/>
  <c r="B47" i="34" s="1"/>
  <c r="B29" i="34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14" i="34"/>
  <c r="B15" i="34" s="1"/>
  <c r="B16" i="34" s="1"/>
  <c r="B17" i="34" s="1"/>
  <c r="B18" i="34" s="1"/>
  <c r="B19" i="34" s="1"/>
  <c r="B20" i="34" s="1"/>
  <c r="B21" i="34" s="1"/>
  <c r="B13" i="34"/>
  <c r="B45" i="37"/>
  <c r="B46" i="37" s="1"/>
  <c r="B47" i="37" s="1"/>
  <c r="B29" i="37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14" i="37"/>
  <c r="B15" i="37" s="1"/>
  <c r="B16" i="37" s="1"/>
  <c r="B17" i="37" s="1"/>
  <c r="B18" i="37" s="1"/>
  <c r="B19" i="37" s="1"/>
  <c r="B20" i="37" s="1"/>
  <c r="B21" i="37" s="1"/>
  <c r="B13" i="37"/>
  <c r="B46" i="35"/>
  <c r="B29" i="35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13" i="35"/>
  <c r="B14" i="35" s="1"/>
  <c r="B15" i="35" s="1"/>
  <c r="B16" i="35" s="1"/>
  <c r="B17" i="35" s="1"/>
  <c r="B18" i="35" s="1"/>
  <c r="B19" i="35" s="1"/>
  <c r="B20" i="35" s="1"/>
  <c r="B21" i="35" s="1"/>
  <c r="B47" i="36"/>
  <c r="B48" i="36" s="1"/>
  <c r="B29" i="36"/>
  <c r="B30" i="36" s="1"/>
  <c r="B31" i="36" s="1"/>
  <c r="B32" i="36" s="1"/>
  <c r="B33" i="36" s="1"/>
  <c r="B34" i="36" s="1"/>
  <c r="B35" i="36" s="1"/>
  <c r="B36" i="36" s="1"/>
  <c r="B37" i="36" s="1"/>
  <c r="B38" i="36" s="1"/>
  <c r="B39" i="36" s="1"/>
  <c r="B40" i="36" s="1"/>
  <c r="B41" i="36" s="1"/>
  <c r="B42" i="36" s="1"/>
  <c r="B43" i="36" s="1"/>
  <c r="B14" i="36"/>
  <c r="B15" i="36" s="1"/>
  <c r="B16" i="36" s="1"/>
  <c r="B17" i="36" s="1"/>
  <c r="B18" i="36" s="1"/>
  <c r="B19" i="36" s="1"/>
  <c r="B20" i="36" s="1"/>
  <c r="B21" i="36" s="1"/>
  <c r="B13" i="36"/>
  <c r="B45" i="38"/>
  <c r="B46" i="38" s="1"/>
  <c r="B47" i="38" s="1"/>
  <c r="B29" i="38"/>
  <c r="B30" i="38" s="1"/>
  <c r="B31" i="38" s="1"/>
  <c r="B32" i="38" s="1"/>
  <c r="B33" i="38" s="1"/>
  <c r="B34" i="38" s="1"/>
  <c r="B35" i="38" s="1"/>
  <c r="B36" i="38" s="1"/>
  <c r="B37" i="38" s="1"/>
  <c r="B38" i="38" s="1"/>
  <c r="B39" i="38" s="1"/>
  <c r="B40" i="38" s="1"/>
  <c r="B41" i="38" s="1"/>
  <c r="B42" i="38" s="1"/>
  <c r="B43" i="38" s="1"/>
  <c r="B14" i="38"/>
  <c r="B15" i="38" s="1"/>
  <c r="B16" i="38" s="1"/>
  <c r="B17" i="38" s="1"/>
  <c r="B18" i="38" s="1"/>
  <c r="B19" i="38" s="1"/>
  <c r="B20" i="38" s="1"/>
  <c r="B21" i="38" s="1"/>
  <c r="B13" i="38"/>
  <c r="B45" i="39"/>
  <c r="B46" i="39" s="1"/>
  <c r="B47" i="39" s="1"/>
  <c r="B29" i="39"/>
  <c r="B30" i="39" s="1"/>
  <c r="B31" i="39" s="1"/>
  <c r="B32" i="39" s="1"/>
  <c r="B33" i="39" s="1"/>
  <c r="B34" i="39" s="1"/>
  <c r="B35" i="39" s="1"/>
  <c r="B36" i="39" s="1"/>
  <c r="B37" i="39" s="1"/>
  <c r="B38" i="39" s="1"/>
  <c r="B39" i="39" s="1"/>
  <c r="B40" i="39" s="1"/>
  <c r="B41" i="39" s="1"/>
  <c r="B42" i="39" s="1"/>
  <c r="B43" i="39" s="1"/>
  <c r="B14" i="39"/>
  <c r="B15" i="39" s="1"/>
  <c r="B16" i="39" s="1"/>
  <c r="B17" i="39" s="1"/>
  <c r="B18" i="39" s="1"/>
  <c r="B19" i="39" s="1"/>
  <c r="B20" i="39" s="1"/>
  <c r="B21" i="39" s="1"/>
  <c r="B13" i="39"/>
  <c r="B45" i="40"/>
  <c r="B46" i="40" s="1"/>
  <c r="B29" i="40"/>
  <c r="B30" i="40" s="1"/>
  <c r="B31" i="40" s="1"/>
  <c r="B32" i="40" s="1"/>
  <c r="B33" i="40" s="1"/>
  <c r="B34" i="40" s="1"/>
  <c r="B35" i="40" s="1"/>
  <c r="B36" i="40" s="1"/>
  <c r="B37" i="40" s="1"/>
  <c r="B38" i="40" s="1"/>
  <c r="B39" i="40" s="1"/>
  <c r="B40" i="40" s="1"/>
  <c r="B41" i="40" s="1"/>
  <c r="B42" i="40" s="1"/>
  <c r="B43" i="40" s="1"/>
  <c r="B14" i="40"/>
  <c r="B15" i="40" s="1"/>
  <c r="B16" i="40" s="1"/>
  <c r="B17" i="40" s="1"/>
  <c r="B18" i="40" s="1"/>
  <c r="B19" i="40" s="1"/>
  <c r="B20" i="40" s="1"/>
  <c r="B21" i="40" s="1"/>
  <c r="B13" i="40"/>
  <c r="B45" i="41"/>
  <c r="B46" i="41" s="1"/>
  <c r="B47" i="41" s="1"/>
  <c r="B29" i="41"/>
  <c r="B30" i="41" s="1"/>
  <c r="B31" i="41" s="1"/>
  <c r="B32" i="41" s="1"/>
  <c r="B33" i="41" s="1"/>
  <c r="B34" i="41" s="1"/>
  <c r="B35" i="41" s="1"/>
  <c r="B36" i="41" s="1"/>
  <c r="B37" i="41" s="1"/>
  <c r="B38" i="41" s="1"/>
  <c r="B39" i="41" s="1"/>
  <c r="B40" i="41" s="1"/>
  <c r="B41" i="41" s="1"/>
  <c r="B42" i="41" s="1"/>
  <c r="B43" i="41" s="1"/>
  <c r="B14" i="41"/>
  <c r="B15" i="41" s="1"/>
  <c r="B16" i="41" s="1"/>
  <c r="B17" i="41" s="1"/>
  <c r="B18" i="41" s="1"/>
  <c r="B19" i="41" s="1"/>
  <c r="B20" i="41" s="1"/>
  <c r="B21" i="41" s="1"/>
  <c r="B13" i="41"/>
  <c r="B46" i="42"/>
  <c r="B29" i="42"/>
  <c r="B30" i="42" s="1"/>
  <c r="B31" i="42" s="1"/>
  <c r="B32" i="42" s="1"/>
  <c r="B33" i="42" s="1"/>
  <c r="B34" i="42" s="1"/>
  <c r="B35" i="42" s="1"/>
  <c r="B36" i="42" s="1"/>
  <c r="B37" i="42" s="1"/>
  <c r="B38" i="42" s="1"/>
  <c r="B39" i="42" s="1"/>
  <c r="B40" i="42" s="1"/>
  <c r="B41" i="42" s="1"/>
  <c r="B42" i="42" s="1"/>
  <c r="B43" i="42" s="1"/>
  <c r="B13" i="42"/>
  <c r="B14" i="42" s="1"/>
  <c r="B15" i="42" s="1"/>
  <c r="B16" i="42" s="1"/>
  <c r="B17" i="42" s="1"/>
  <c r="B18" i="42" s="1"/>
  <c r="B19" i="42" s="1"/>
  <c r="B20" i="42" s="1"/>
  <c r="B21" i="42" s="1"/>
  <c r="B46" i="43"/>
  <c r="B29" i="43"/>
  <c r="B30" i="43" s="1"/>
  <c r="B31" i="43" s="1"/>
  <c r="B32" i="43" s="1"/>
  <c r="B33" i="43" s="1"/>
  <c r="B34" i="43" s="1"/>
  <c r="B35" i="43" s="1"/>
  <c r="B36" i="43" s="1"/>
  <c r="B37" i="43" s="1"/>
  <c r="B38" i="43" s="1"/>
  <c r="B39" i="43" s="1"/>
  <c r="B40" i="43" s="1"/>
  <c r="B41" i="43" s="1"/>
  <c r="B42" i="43" s="1"/>
  <c r="B43" i="43" s="1"/>
  <c r="B13" i="43"/>
  <c r="B14" i="43" s="1"/>
  <c r="B15" i="43" s="1"/>
  <c r="B16" i="43" s="1"/>
  <c r="B17" i="43" s="1"/>
  <c r="B18" i="43" s="1"/>
  <c r="B19" i="43" s="1"/>
  <c r="B20" i="43" s="1"/>
  <c r="B21" i="43" s="1"/>
  <c r="B46" i="44"/>
  <c r="B47" i="44" s="1"/>
  <c r="B45" i="44"/>
  <c r="B29" i="44"/>
  <c r="B30" i="44" s="1"/>
  <c r="B31" i="44" s="1"/>
  <c r="B32" i="44" s="1"/>
  <c r="B33" i="44" s="1"/>
  <c r="B34" i="44" s="1"/>
  <c r="B35" i="44" s="1"/>
  <c r="B36" i="44" s="1"/>
  <c r="B37" i="44" s="1"/>
  <c r="B38" i="44" s="1"/>
  <c r="B39" i="44" s="1"/>
  <c r="B40" i="44" s="1"/>
  <c r="B41" i="44" s="1"/>
  <c r="B42" i="44" s="1"/>
  <c r="B43" i="44" s="1"/>
  <c r="B14" i="44"/>
  <c r="B15" i="44" s="1"/>
  <c r="B16" i="44" s="1"/>
  <c r="B17" i="44" s="1"/>
  <c r="B18" i="44" s="1"/>
  <c r="B19" i="44" s="1"/>
  <c r="B20" i="44" s="1"/>
  <c r="B21" i="44" s="1"/>
  <c r="B13" i="44"/>
  <c r="B45" i="45"/>
  <c r="B46" i="45" s="1"/>
  <c r="B47" i="45" s="1"/>
  <c r="B29" i="45"/>
  <c r="B30" i="45" s="1"/>
  <c r="B31" i="45" s="1"/>
  <c r="B32" i="45" s="1"/>
  <c r="B33" i="45" s="1"/>
  <c r="B34" i="45" s="1"/>
  <c r="B35" i="45" s="1"/>
  <c r="B36" i="45" s="1"/>
  <c r="B37" i="45" s="1"/>
  <c r="B38" i="45" s="1"/>
  <c r="B39" i="45" s="1"/>
  <c r="B40" i="45" s="1"/>
  <c r="B41" i="45" s="1"/>
  <c r="B42" i="45" s="1"/>
  <c r="B43" i="45" s="1"/>
  <c r="B14" i="45"/>
  <c r="B15" i="45" s="1"/>
  <c r="B16" i="45" s="1"/>
  <c r="B17" i="45" s="1"/>
  <c r="B18" i="45" s="1"/>
  <c r="B19" i="45" s="1"/>
  <c r="B20" i="45" s="1"/>
  <c r="B21" i="45" s="1"/>
  <c r="B13" i="45"/>
  <c r="B45" i="46"/>
  <c r="B46" i="46" s="1"/>
  <c r="B47" i="46" s="1"/>
  <c r="B29" i="46"/>
  <c r="B30" i="46" s="1"/>
  <c r="B31" i="46" s="1"/>
  <c r="B32" i="46" s="1"/>
  <c r="B33" i="46" s="1"/>
  <c r="B34" i="46" s="1"/>
  <c r="B35" i="46" s="1"/>
  <c r="B36" i="46" s="1"/>
  <c r="B37" i="46" s="1"/>
  <c r="B38" i="46" s="1"/>
  <c r="B39" i="46" s="1"/>
  <c r="B40" i="46" s="1"/>
  <c r="B41" i="46" s="1"/>
  <c r="B42" i="46" s="1"/>
  <c r="B43" i="46" s="1"/>
  <c r="B14" i="46"/>
  <c r="B15" i="46" s="1"/>
  <c r="B16" i="46" s="1"/>
  <c r="B17" i="46" s="1"/>
  <c r="B18" i="46" s="1"/>
  <c r="B19" i="46" s="1"/>
  <c r="B20" i="46" s="1"/>
  <c r="B21" i="46" s="1"/>
  <c r="B13" i="46"/>
  <c r="B46" i="47"/>
  <c r="B29" i="47"/>
  <c r="B30" i="47" s="1"/>
  <c r="B31" i="47" s="1"/>
  <c r="B32" i="47" s="1"/>
  <c r="B33" i="47" s="1"/>
  <c r="B34" i="47" s="1"/>
  <c r="B35" i="47" s="1"/>
  <c r="B36" i="47" s="1"/>
  <c r="B37" i="47" s="1"/>
  <c r="B38" i="47" s="1"/>
  <c r="B39" i="47" s="1"/>
  <c r="B40" i="47" s="1"/>
  <c r="B41" i="47" s="1"/>
  <c r="B42" i="47" s="1"/>
  <c r="B43" i="47" s="1"/>
  <c r="B13" i="47"/>
  <c r="B14" i="47" s="1"/>
  <c r="B15" i="47" s="1"/>
  <c r="B16" i="47" s="1"/>
  <c r="B17" i="47" s="1"/>
  <c r="B18" i="47" s="1"/>
  <c r="B19" i="47" s="1"/>
  <c r="B20" i="47" s="1"/>
  <c r="B21" i="47" s="1"/>
  <c r="B46" i="48"/>
  <c r="B47" i="48" s="1"/>
  <c r="B45" i="48"/>
  <c r="B29" i="48"/>
  <c r="B30" i="48" s="1"/>
  <c r="B31" i="48" s="1"/>
  <c r="B32" i="48" s="1"/>
  <c r="B33" i="48" s="1"/>
  <c r="B34" i="48" s="1"/>
  <c r="B35" i="48" s="1"/>
  <c r="B36" i="48" s="1"/>
  <c r="B37" i="48" s="1"/>
  <c r="B38" i="48" s="1"/>
  <c r="B39" i="48" s="1"/>
  <c r="B40" i="48" s="1"/>
  <c r="B41" i="48" s="1"/>
  <c r="B42" i="48" s="1"/>
  <c r="B43" i="48" s="1"/>
  <c r="B14" i="48"/>
  <c r="B15" i="48" s="1"/>
  <c r="B16" i="48" s="1"/>
  <c r="B17" i="48" s="1"/>
  <c r="B18" i="48" s="1"/>
  <c r="B19" i="48" s="1"/>
  <c r="B20" i="48" s="1"/>
  <c r="B21" i="48" s="1"/>
  <c r="B13" i="48"/>
  <c r="B45" i="49"/>
  <c r="B46" i="49" s="1"/>
  <c r="B47" i="49" s="1"/>
  <c r="B29" i="49"/>
  <c r="B30" i="49" s="1"/>
  <c r="B31" i="49" s="1"/>
  <c r="B32" i="49" s="1"/>
  <c r="B33" i="49" s="1"/>
  <c r="B34" i="49" s="1"/>
  <c r="B35" i="49" s="1"/>
  <c r="B36" i="49" s="1"/>
  <c r="B37" i="49" s="1"/>
  <c r="B38" i="49" s="1"/>
  <c r="B39" i="49" s="1"/>
  <c r="B40" i="49" s="1"/>
  <c r="B41" i="49" s="1"/>
  <c r="B42" i="49" s="1"/>
  <c r="B43" i="49" s="1"/>
  <c r="B14" i="49"/>
  <c r="B15" i="49" s="1"/>
  <c r="B16" i="49" s="1"/>
  <c r="B17" i="49" s="1"/>
  <c r="B18" i="49" s="1"/>
  <c r="B19" i="49" s="1"/>
  <c r="B20" i="49" s="1"/>
  <c r="B21" i="49" s="1"/>
  <c r="B13" i="49"/>
  <c r="B45" i="50"/>
  <c r="B46" i="50" s="1"/>
  <c r="B29" i="50"/>
  <c r="B30" i="50" s="1"/>
  <c r="B31" i="50" s="1"/>
  <c r="B32" i="50" s="1"/>
  <c r="B33" i="50" s="1"/>
  <c r="B34" i="50" s="1"/>
  <c r="B35" i="50" s="1"/>
  <c r="B36" i="50" s="1"/>
  <c r="B37" i="50" s="1"/>
  <c r="B38" i="50" s="1"/>
  <c r="B39" i="50" s="1"/>
  <c r="B40" i="50" s="1"/>
  <c r="B41" i="50" s="1"/>
  <c r="B42" i="50" s="1"/>
  <c r="B43" i="50" s="1"/>
  <c r="B14" i="50"/>
  <c r="B15" i="50" s="1"/>
  <c r="B16" i="50" s="1"/>
  <c r="B17" i="50" s="1"/>
  <c r="B18" i="50" s="1"/>
  <c r="B19" i="50" s="1"/>
  <c r="B20" i="50" s="1"/>
  <c r="B21" i="50" s="1"/>
  <c r="B13" i="50"/>
  <c r="B46" i="51"/>
  <c r="B47" i="51" s="1"/>
  <c r="B29" i="51"/>
  <c r="B30" i="51" s="1"/>
  <c r="B31" i="51" s="1"/>
  <c r="B32" i="51" s="1"/>
  <c r="B33" i="51" s="1"/>
  <c r="B34" i="51" s="1"/>
  <c r="B35" i="51" s="1"/>
  <c r="B36" i="51" s="1"/>
  <c r="B37" i="51" s="1"/>
  <c r="B38" i="51" s="1"/>
  <c r="B39" i="51" s="1"/>
  <c r="B40" i="51" s="1"/>
  <c r="B41" i="51" s="1"/>
  <c r="B42" i="51" s="1"/>
  <c r="B43" i="51" s="1"/>
  <c r="B14" i="51"/>
  <c r="B15" i="51" s="1"/>
  <c r="B16" i="51" s="1"/>
  <c r="B17" i="51" s="1"/>
  <c r="B18" i="51" s="1"/>
  <c r="B19" i="51" s="1"/>
  <c r="B20" i="51" s="1"/>
  <c r="B21" i="51" s="1"/>
  <c r="B13" i="51"/>
  <c r="B46" i="52"/>
  <c r="B47" i="52" s="1"/>
  <c r="B45" i="52"/>
  <c r="B29" i="52"/>
  <c r="B30" i="52" s="1"/>
  <c r="B31" i="52" s="1"/>
  <c r="B32" i="52" s="1"/>
  <c r="B33" i="52" s="1"/>
  <c r="B34" i="52" s="1"/>
  <c r="B35" i="52" s="1"/>
  <c r="B36" i="52" s="1"/>
  <c r="B37" i="52" s="1"/>
  <c r="B38" i="52" s="1"/>
  <c r="B39" i="52" s="1"/>
  <c r="B40" i="52" s="1"/>
  <c r="B41" i="52" s="1"/>
  <c r="B42" i="52" s="1"/>
  <c r="B43" i="52" s="1"/>
  <c r="B14" i="52"/>
  <c r="B15" i="52" s="1"/>
  <c r="B16" i="52" s="1"/>
  <c r="B17" i="52" s="1"/>
  <c r="B18" i="52" s="1"/>
  <c r="B19" i="52" s="1"/>
  <c r="B20" i="52" s="1"/>
  <c r="B21" i="52" s="1"/>
  <c r="B13" i="52"/>
  <c r="B46" i="53"/>
  <c r="B47" i="53" s="1"/>
  <c r="B45" i="53"/>
  <c r="B29" i="53"/>
  <c r="B30" i="53" s="1"/>
  <c r="B31" i="53" s="1"/>
  <c r="B32" i="53" s="1"/>
  <c r="B33" i="53" s="1"/>
  <c r="B34" i="53" s="1"/>
  <c r="B35" i="53" s="1"/>
  <c r="B36" i="53" s="1"/>
  <c r="B37" i="53" s="1"/>
  <c r="B38" i="53" s="1"/>
  <c r="B39" i="53" s="1"/>
  <c r="B40" i="53" s="1"/>
  <c r="B41" i="53" s="1"/>
  <c r="B42" i="53" s="1"/>
  <c r="B43" i="53" s="1"/>
  <c r="B14" i="53"/>
  <c r="B15" i="53" s="1"/>
  <c r="B16" i="53" s="1"/>
  <c r="B17" i="53" s="1"/>
  <c r="B18" i="53" s="1"/>
  <c r="B19" i="53" s="1"/>
  <c r="B20" i="53" s="1"/>
  <c r="B21" i="53" s="1"/>
  <c r="B13" i="53"/>
  <c r="B45" i="54"/>
  <c r="B46" i="54" s="1"/>
  <c r="B47" i="54" s="1"/>
  <c r="B29" i="54"/>
  <c r="B30" i="54" s="1"/>
  <c r="B31" i="54" s="1"/>
  <c r="B32" i="54" s="1"/>
  <c r="B33" i="54" s="1"/>
  <c r="B34" i="54" s="1"/>
  <c r="B35" i="54" s="1"/>
  <c r="B36" i="54" s="1"/>
  <c r="B37" i="54" s="1"/>
  <c r="B38" i="54" s="1"/>
  <c r="B39" i="54" s="1"/>
  <c r="B40" i="54" s="1"/>
  <c r="B41" i="54" s="1"/>
  <c r="B42" i="54" s="1"/>
  <c r="B43" i="54" s="1"/>
  <c r="B14" i="54"/>
  <c r="B15" i="54" s="1"/>
  <c r="B16" i="54" s="1"/>
  <c r="B17" i="54" s="1"/>
  <c r="B18" i="54" s="1"/>
  <c r="B19" i="54" s="1"/>
  <c r="B20" i="54" s="1"/>
  <c r="B21" i="54" s="1"/>
  <c r="B13" i="54"/>
  <c r="J11" i="11"/>
  <c r="J40" i="8"/>
  <c r="J36" i="8"/>
  <c r="J30" i="8"/>
  <c r="J18" i="8"/>
  <c r="J13" i="53"/>
  <c r="J14" i="34"/>
  <c r="J14" i="28"/>
  <c r="J12" i="17"/>
  <c r="J11" i="13"/>
  <c r="J11" i="7"/>
  <c r="J13" i="3"/>
  <c r="J11" i="6"/>
  <c r="J14" i="3"/>
  <c r="J48" i="36"/>
  <c r="J48" i="41"/>
  <c r="J48" i="27"/>
  <c r="J48" i="10"/>
  <c r="J48" i="11"/>
  <c r="J48" i="40"/>
  <c r="J48" i="14"/>
  <c r="J48" i="42"/>
  <c r="J48" i="53"/>
  <c r="J48" i="6"/>
  <c r="J48" i="50"/>
  <c r="J49" i="47"/>
  <c r="J48" i="46"/>
  <c r="J48" i="35"/>
  <c r="J48" i="37"/>
  <c r="J48" i="12"/>
  <c r="J48" i="29"/>
  <c r="J48" i="17"/>
  <c r="J48" i="16"/>
  <c r="J48" i="13"/>
  <c r="J48" i="55"/>
  <c r="B45" i="55"/>
  <c r="B46" i="55" s="1"/>
  <c r="B47" i="55" s="1"/>
  <c r="B13" i="55"/>
  <c r="B14" i="55" s="1"/>
  <c r="B15" i="55" s="1"/>
  <c r="B16" i="55" s="1"/>
  <c r="B17" i="55" s="1"/>
  <c r="B18" i="55" s="1"/>
  <c r="B19" i="55" s="1"/>
  <c r="B20" i="55" s="1"/>
  <c r="B21" i="55" s="1"/>
  <c r="B29" i="55" s="1"/>
  <c r="B30" i="55" s="1"/>
  <c r="B31" i="55" s="1"/>
  <c r="B32" i="55" s="1"/>
  <c r="B33" i="55" s="1"/>
  <c r="B34" i="55" s="1"/>
  <c r="B35" i="55" s="1"/>
  <c r="B36" i="55" s="1"/>
  <c r="B37" i="55" s="1"/>
  <c r="B38" i="55" s="1"/>
  <c r="B39" i="55" s="1"/>
  <c r="B40" i="55" s="1"/>
  <c r="B41" i="55" s="1"/>
  <c r="B42" i="55" s="1"/>
  <c r="B43" i="55" s="1"/>
  <c r="B16" i="3"/>
  <c r="B15" i="3"/>
  <c r="B14" i="3"/>
  <c r="B13" i="3"/>
  <c r="B12" i="3"/>
  <c r="B11" i="3"/>
  <c r="B48" i="60" l="1"/>
  <c r="B49" i="60" s="1"/>
  <c r="B50" i="60" s="1"/>
  <c r="B51" i="60" s="1"/>
  <c r="B52" i="60" s="1"/>
  <c r="B53" i="60" s="1"/>
  <c r="B14" i="60"/>
  <c r="B15" i="60" s="1"/>
  <c r="B16" i="60" s="1"/>
  <c r="B17" i="60" s="1"/>
  <c r="B18" i="60" s="1"/>
  <c r="B19" i="60" s="1"/>
  <c r="B20" i="60" s="1"/>
  <c r="B21" i="60" s="1"/>
  <c r="B14" i="59"/>
  <c r="B15" i="59" s="1"/>
  <c r="B16" i="59" s="1"/>
  <c r="B17" i="59" s="1"/>
  <c r="B18" i="59" s="1"/>
  <c r="B19" i="59" s="1"/>
  <c r="B20" i="59" s="1"/>
  <c r="B21" i="59" s="1"/>
  <c r="B14" i="58"/>
  <c r="B15" i="58" s="1"/>
  <c r="B16" i="58" s="1"/>
  <c r="B17" i="58" s="1"/>
  <c r="B18" i="58" s="1"/>
  <c r="B19" i="58" s="1"/>
  <c r="B20" i="58" s="1"/>
  <c r="B21" i="58" s="1"/>
  <c r="B48" i="57"/>
  <c r="B49" i="57" s="1"/>
  <c r="B50" i="57" s="1"/>
  <c r="B51" i="57" s="1"/>
  <c r="B52" i="57" s="1"/>
  <c r="B53" i="57" s="1"/>
  <c r="B52" i="20"/>
  <c r="B53" i="20" s="1"/>
  <c r="B52" i="19"/>
  <c r="B53" i="19" s="1"/>
  <c r="B53" i="16"/>
  <c r="B51" i="15"/>
  <c r="B52" i="15" s="1"/>
  <c r="B53" i="15" s="1"/>
  <c r="B20" i="3"/>
  <c r="B51" i="8"/>
  <c r="B52" i="8" s="1"/>
  <c r="B52" i="4"/>
  <c r="B53" i="4" s="1"/>
  <c r="B52" i="5"/>
  <c r="B53" i="5" s="1"/>
  <c r="B52" i="6"/>
  <c r="B53" i="6" s="1"/>
  <c r="B52" i="7"/>
  <c r="B53" i="7" s="1"/>
  <c r="B52" i="9"/>
  <c r="B53" i="9" s="1"/>
  <c r="B52" i="10"/>
  <c r="B53" i="10" s="1"/>
  <c r="B52" i="11"/>
  <c r="B53" i="11" s="1"/>
  <c r="B52" i="12"/>
  <c r="B53" i="12" s="1"/>
  <c r="B52" i="14"/>
  <c r="B53" i="14" s="1"/>
  <c r="B52" i="17"/>
  <c r="B53" i="17" s="1"/>
  <c r="B52" i="18"/>
  <c r="B53" i="18" s="1"/>
  <c r="B49" i="22"/>
  <c r="B50" i="22" s="1"/>
  <c r="B51" i="22" s="1"/>
  <c r="B52" i="22" s="1"/>
  <c r="B48" i="23"/>
  <c r="B49" i="23" s="1"/>
  <c r="B50" i="23" s="1"/>
  <c r="B51" i="23" s="1"/>
  <c r="B52" i="23" s="1"/>
  <c r="B53" i="23" s="1"/>
  <c r="B48" i="24"/>
  <c r="B49" i="24" s="1"/>
  <c r="B50" i="24" s="1"/>
  <c r="B51" i="24" s="1"/>
  <c r="B52" i="24" s="1"/>
  <c r="B53" i="24" s="1"/>
  <c r="B48" i="25"/>
  <c r="B49" i="25" s="1"/>
  <c r="B50" i="25" s="1"/>
  <c r="B51" i="25" s="1"/>
  <c r="B52" i="25" s="1"/>
  <c r="B53" i="25" s="1"/>
  <c r="B48" i="26"/>
  <c r="B49" i="26" s="1"/>
  <c r="B50" i="26" s="1"/>
  <c r="B51" i="26" s="1"/>
  <c r="B52" i="26" s="1"/>
  <c r="B53" i="26" s="1"/>
  <c r="B48" i="27"/>
  <c r="B49" i="27" s="1"/>
  <c r="B50" i="27" s="1"/>
  <c r="B51" i="27" s="1"/>
  <c r="B52" i="27" s="1"/>
  <c r="B53" i="27" s="1"/>
  <c r="B48" i="28"/>
  <c r="B49" i="28" s="1"/>
  <c r="B50" i="28" s="1"/>
  <c r="B51" i="28" s="1"/>
  <c r="B52" i="28" s="1"/>
  <c r="B53" i="28" s="1"/>
  <c r="B48" i="29"/>
  <c r="B49" i="29" s="1"/>
  <c r="B50" i="29" s="1"/>
  <c r="B51" i="29" s="1"/>
  <c r="B52" i="29" s="1"/>
  <c r="B48" i="30"/>
  <c r="B49" i="30" s="1"/>
  <c r="B50" i="30" s="1"/>
  <c r="B51" i="30" s="1"/>
  <c r="B52" i="30" s="1"/>
  <c r="B48" i="32"/>
  <c r="B49" i="32" s="1"/>
  <c r="B50" i="32" s="1"/>
  <c r="B51" i="32" s="1"/>
  <c r="B52" i="32" s="1"/>
  <c r="B53" i="32" s="1"/>
  <c r="B48" i="33"/>
  <c r="B49" i="33" s="1"/>
  <c r="B50" i="33" s="1"/>
  <c r="B51" i="33" s="1"/>
  <c r="B52" i="33" s="1"/>
  <c r="B53" i="33" s="1"/>
  <c r="B48" i="31"/>
  <c r="B49" i="31" s="1"/>
  <c r="B50" i="31" s="1"/>
  <c r="B51" i="31" s="1"/>
  <c r="B52" i="31" s="1"/>
  <c r="B53" i="31" s="1"/>
  <c r="B48" i="34"/>
  <c r="B49" i="34" s="1"/>
  <c r="B50" i="34" s="1"/>
  <c r="B51" i="34" s="1"/>
  <c r="B52" i="34" s="1"/>
  <c r="B53" i="34" s="1"/>
  <c r="B48" i="37"/>
  <c r="B49" i="37" s="1"/>
  <c r="B50" i="37" s="1"/>
  <c r="B51" i="37" s="1"/>
  <c r="B52" i="37" s="1"/>
  <c r="B53" i="37" s="1"/>
  <c r="B48" i="35"/>
  <c r="B49" i="35" s="1"/>
  <c r="B50" i="35" s="1"/>
  <c r="B51" i="35" s="1"/>
  <c r="B52" i="35" s="1"/>
  <c r="B51" i="36"/>
  <c r="B52" i="36" s="1"/>
  <c r="B53" i="36" s="1"/>
  <c r="B48" i="38"/>
  <c r="B49" i="38" s="1"/>
  <c r="B50" i="38" s="1"/>
  <c r="B51" i="38" s="1"/>
  <c r="B52" i="38" s="1"/>
  <c r="B53" i="38" s="1"/>
  <c r="B48" i="39"/>
  <c r="B49" i="39" s="1"/>
  <c r="B50" i="39" s="1"/>
  <c r="B51" i="39" s="1"/>
  <c r="B52" i="39" s="1"/>
  <c r="B53" i="39" s="1"/>
  <c r="B48" i="40"/>
  <c r="B49" i="40" s="1"/>
  <c r="B50" i="40" s="1"/>
  <c r="B51" i="40" s="1"/>
  <c r="B52" i="40" s="1"/>
  <c r="B53" i="40" s="1"/>
  <c r="B48" i="41"/>
  <c r="B49" i="41" s="1"/>
  <c r="B50" i="41" s="1"/>
  <c r="B51" i="41" s="1"/>
  <c r="B52" i="41" s="1"/>
  <c r="B53" i="41" s="1"/>
  <c r="B48" i="42"/>
  <c r="B49" i="42" s="1"/>
  <c r="B50" i="42" s="1"/>
  <c r="B51" i="42" s="1"/>
  <c r="B52" i="42" s="1"/>
  <c r="B48" i="43"/>
  <c r="B49" i="43" s="1"/>
  <c r="B50" i="43" s="1"/>
  <c r="B51" i="43" s="1"/>
  <c r="B52" i="43" s="1"/>
  <c r="B53" i="43" s="1"/>
  <c r="B48" i="44"/>
  <c r="B49" i="44" s="1"/>
  <c r="B50" i="44" s="1"/>
  <c r="B51" i="44" s="1"/>
  <c r="B52" i="44" s="1"/>
  <c r="B53" i="44" s="1"/>
  <c r="B48" i="45"/>
  <c r="B49" i="45" s="1"/>
  <c r="B50" i="45" s="1"/>
  <c r="B51" i="45" s="1"/>
  <c r="B52" i="45" s="1"/>
  <c r="B53" i="45" s="1"/>
  <c r="B48" i="46"/>
  <c r="B49" i="46" s="1"/>
  <c r="B50" i="46" s="1"/>
  <c r="B51" i="46" s="1"/>
  <c r="B52" i="46" s="1"/>
  <c r="B53" i="46" s="1"/>
  <c r="B48" i="47"/>
  <c r="B49" i="47" s="1"/>
  <c r="B50" i="47" s="1"/>
  <c r="B51" i="47" s="1"/>
  <c r="B52" i="47" s="1"/>
  <c r="B48" i="48"/>
  <c r="B49" i="48" s="1"/>
  <c r="B50" i="48" s="1"/>
  <c r="B51" i="48" s="1"/>
  <c r="B52" i="48" s="1"/>
  <c r="B53" i="48" s="1"/>
  <c r="B48" i="49"/>
  <c r="B49" i="49" s="1"/>
  <c r="B50" i="49" s="1"/>
  <c r="B51" i="49" s="1"/>
  <c r="B52" i="49" s="1"/>
  <c r="B53" i="49" s="1"/>
  <c r="B48" i="50"/>
  <c r="B49" i="50" s="1"/>
  <c r="B50" i="50" s="1"/>
  <c r="B51" i="50" s="1"/>
  <c r="B52" i="50" s="1"/>
  <c r="B48" i="51"/>
  <c r="B49" i="51" s="1"/>
  <c r="B50" i="51" s="1"/>
  <c r="B51" i="51" s="1"/>
  <c r="B52" i="51" s="1"/>
  <c r="B53" i="51" s="1"/>
  <c r="B48" i="52"/>
  <c r="B49" i="52" s="1"/>
  <c r="B50" i="52" s="1"/>
  <c r="B51" i="52" s="1"/>
  <c r="B52" i="52" s="1"/>
  <c r="B53" i="52" s="1"/>
  <c r="B48" i="53"/>
  <c r="B49" i="53" s="1"/>
  <c r="B50" i="53" s="1"/>
  <c r="B51" i="53" s="1"/>
  <c r="B52" i="53" s="1"/>
  <c r="B53" i="53" s="1"/>
  <c r="B48" i="54"/>
  <c r="B49" i="54" s="1"/>
  <c r="B50" i="54" s="1"/>
  <c r="B51" i="54" s="1"/>
  <c r="B52" i="54" s="1"/>
  <c r="B53" i="54" s="1"/>
  <c r="B17" i="3"/>
  <c r="B19" i="3"/>
  <c r="B48" i="55"/>
  <c r="B49" i="55" s="1"/>
  <c r="B50" i="55" s="1"/>
  <c r="B51" i="55" s="1"/>
  <c r="B52" i="55" s="1"/>
  <c r="B53" i="55" s="1"/>
  <c r="B53" i="35"/>
  <c r="B53" i="22"/>
  <c r="B18" i="3"/>
  <c r="B53" i="47"/>
  <c r="B53" i="50"/>
  <c r="B21" i="3"/>
  <c r="B48" i="59" l="1"/>
  <c r="B49" i="59" s="1"/>
  <c r="B50" i="59" s="1"/>
  <c r="B51" i="59" s="1"/>
  <c r="B52" i="59" s="1"/>
  <c r="B53" i="59" s="1"/>
  <c r="B48" i="58"/>
  <c r="B49" i="58" s="1"/>
  <c r="B50" i="58" s="1"/>
  <c r="B51" i="58" s="1"/>
  <c r="B52" i="58" s="1"/>
  <c r="B53" i="58" s="1"/>
  <c r="B53" i="42"/>
  <c r="B53" i="30"/>
  <c r="B53" i="29"/>
  <c r="B52" i="13" l="1"/>
  <c r="B53" i="13" s="1"/>
</calcChain>
</file>

<file path=xl/sharedStrings.xml><?xml version="1.0" encoding="utf-8"?>
<sst xmlns="http://schemas.openxmlformats.org/spreadsheetml/2006/main" count="10582" uniqueCount="351">
  <si>
    <t xml:space="preserve"> </t>
  </si>
  <si>
    <t>No.</t>
  </si>
  <si>
    <t>Priority</t>
  </si>
  <si>
    <t xml:space="preserve">Planned Date </t>
  </si>
  <si>
    <t>Status</t>
  </si>
  <si>
    <t xml:space="preserve">Initial </t>
  </si>
  <si>
    <t>Indoctrination</t>
  </si>
  <si>
    <t>High</t>
  </si>
  <si>
    <t>Completed</t>
  </si>
  <si>
    <t>Investigation Initial Training</t>
  </si>
  <si>
    <t>OJT</t>
  </si>
  <si>
    <t>OJT 1 (Following Initial Training)</t>
  </si>
  <si>
    <t>In Progress</t>
  </si>
  <si>
    <t xml:space="preserve">Basic </t>
  </si>
  <si>
    <t>Fundamental of Accident Investigation</t>
  </si>
  <si>
    <t>Planned</t>
  </si>
  <si>
    <t>OJT 2 (Following Basic Training)</t>
  </si>
  <si>
    <t xml:space="preserve">Advance </t>
  </si>
  <si>
    <t>Applied Accident Investigation (Application of fundamentals)</t>
  </si>
  <si>
    <t>OJT 3 (Following Advance Training)</t>
  </si>
  <si>
    <t>Additional</t>
  </si>
  <si>
    <t>Aircraft Accident Report Writing</t>
  </si>
  <si>
    <t>Airframe &amp; Power plant (As applicable)</t>
  </si>
  <si>
    <t>Investigation Management</t>
  </si>
  <si>
    <t>Applicable</t>
  </si>
  <si>
    <t>PPL (As applicable)</t>
  </si>
  <si>
    <t>CPL (As applicable)</t>
  </si>
  <si>
    <t>ATC (As applicable)</t>
  </si>
  <si>
    <t>Flight Dispatch (As applicable)</t>
  </si>
  <si>
    <t>Gas Turbine Accident Investigation</t>
  </si>
  <si>
    <t>Helicopter Accident Investigation</t>
  </si>
  <si>
    <t>Human Factors investigation</t>
  </si>
  <si>
    <t>family assistance and media relations</t>
  </si>
  <si>
    <t>Unmanned Aircraft Systems</t>
  </si>
  <si>
    <t>Accident survival aspects</t>
  </si>
  <si>
    <t>flight data analysis</t>
  </si>
  <si>
    <t>fires and explosions</t>
  </si>
  <si>
    <t>Aircraft Type courses</t>
  </si>
  <si>
    <t xml:space="preserve">Recurrent </t>
  </si>
  <si>
    <t>Human Factors</t>
  </si>
  <si>
    <t>Flight Data Analysis</t>
  </si>
  <si>
    <t>Dangerous Goods Awareness</t>
  </si>
  <si>
    <t>Site hazard and risk management</t>
  </si>
  <si>
    <t>Accident site drill</t>
  </si>
  <si>
    <t>Table top exercises</t>
  </si>
  <si>
    <t xml:space="preserve">NIGERIAN SAFETY INVESTIGATION INVESTIGATION BUREAU </t>
  </si>
  <si>
    <t>INDIVIDUAL DEVELOPMENT PLAN (IDP) AND TRAINING NEEDS ASSESSMENT</t>
  </si>
  <si>
    <t>Form:XXX</t>
  </si>
  <si>
    <t xml:space="preserve">NAME OF STAFF: </t>
  </si>
  <si>
    <t>Capt. Alex Sabundu Badeh</t>
  </si>
  <si>
    <t xml:space="preserve">DESIGNATION: </t>
  </si>
  <si>
    <t>Director Geenral</t>
  </si>
  <si>
    <t xml:space="preserve">DIVISION: </t>
  </si>
  <si>
    <t>CEO</t>
  </si>
  <si>
    <t xml:space="preserve">DEPARTMENT: </t>
  </si>
  <si>
    <t>Training Profile(s)</t>
  </si>
  <si>
    <t>Operations</t>
  </si>
  <si>
    <t>Years of Experience:</t>
  </si>
  <si>
    <t>QUALIFICATIONS WITH DATES</t>
  </si>
  <si>
    <t>Programme Type</t>
  </si>
  <si>
    <t>Course Title</t>
  </si>
  <si>
    <t>Year  completed</t>
  </si>
  <si>
    <t xml:space="preserve"> Operations  Unit</t>
  </si>
  <si>
    <t>Comments</t>
  </si>
  <si>
    <t>Priorities</t>
  </si>
  <si>
    <t>High(P1)</t>
  </si>
  <si>
    <t>Critical and urgent for the funtion (s)</t>
  </si>
  <si>
    <t>Medium(P2)</t>
  </si>
  <si>
    <t>Important for the organization</t>
  </si>
  <si>
    <t>Low (P3)</t>
  </si>
  <si>
    <t xml:space="preserve">Supplementary or optional training </t>
  </si>
  <si>
    <t>R</t>
  </si>
  <si>
    <t>Recurrent (every 2 years)</t>
  </si>
  <si>
    <t xml:space="preserve">Additional </t>
  </si>
  <si>
    <t>Aircraft accident report writing</t>
  </si>
  <si>
    <t>Aircraft type familiarization</t>
  </si>
  <si>
    <t>Not Applicable</t>
  </si>
  <si>
    <t>Avionics (As applicable)</t>
  </si>
  <si>
    <t>Cabin Crerw Training( As Applicable)</t>
  </si>
  <si>
    <t>safety management systems</t>
  </si>
  <si>
    <t>Air Traffic Investigation &amp; Analyses</t>
  </si>
  <si>
    <t>Train-the Trainer</t>
  </si>
  <si>
    <t>Aviation Legislation Laws &amp; Regulations</t>
  </si>
  <si>
    <t xml:space="preserve">                 R</t>
  </si>
  <si>
    <t>Investigation Policy &amp; Procedures Manual</t>
  </si>
  <si>
    <t xml:space="preserve">State Safety Program </t>
  </si>
  <si>
    <t xml:space="preserve">Prepared by </t>
  </si>
  <si>
    <t xml:space="preserve">Approved by </t>
  </si>
  <si>
    <t>Name</t>
  </si>
  <si>
    <t>Signature</t>
  </si>
  <si>
    <t>Date</t>
  </si>
  <si>
    <t xml:space="preserve">NIGERIAN SAFETY INVESTIGATION BUREAU </t>
  </si>
  <si>
    <t>INDIVIDUAL DEVELOPMENT PLAN (IDP)</t>
  </si>
  <si>
    <t>Engr. Abdullahi Babanya (2470)</t>
  </si>
  <si>
    <t>Director, Transport Investigation</t>
  </si>
  <si>
    <t>Transport Investigation</t>
  </si>
  <si>
    <t>Technical</t>
  </si>
  <si>
    <t>QUALIFICATIONS WITH DATES; B.Eng. (Aero), M.Sc., LAME (A&amp;P), COREN</t>
  </si>
  <si>
    <t xml:space="preserve">Phases of Programme </t>
  </si>
  <si>
    <t>Date completed</t>
  </si>
  <si>
    <t>Technical Unit</t>
  </si>
  <si>
    <t>Certification Link</t>
  </si>
  <si>
    <t>Aircrfat type familiarization</t>
  </si>
  <si>
    <t>Specialty</t>
  </si>
  <si>
    <t>Cabin Crew Training ( As applicable)</t>
  </si>
  <si>
    <t xml:space="preserve">            Medium</t>
  </si>
  <si>
    <t xml:space="preserve">             Medium</t>
  </si>
  <si>
    <t>Air Traffic Investigation and Analyses</t>
  </si>
  <si>
    <t>Train the Trainer</t>
  </si>
  <si>
    <t xml:space="preserve">           High</t>
  </si>
  <si>
    <t>Aviation Legislation-Laws &amp; Regulations</t>
  </si>
  <si>
    <t>Investigation Policicy &amp; Procedures Manual</t>
  </si>
  <si>
    <t>State Safety Program</t>
  </si>
  <si>
    <t xml:space="preserve">          Medium</t>
  </si>
  <si>
    <t>Medium</t>
  </si>
  <si>
    <t>Engr. Patrrick Nwobu (License 2633)</t>
  </si>
  <si>
    <t>Director,Technical Services</t>
  </si>
  <si>
    <t>Technical Services</t>
  </si>
  <si>
    <t>Years of experience:</t>
  </si>
  <si>
    <t>QUALIFICATIONS WITH DATES : LAME (A&amp;P) -2000,   M.Sc (1995) &amp; B.Eng. (Aero) 1994, COREN.</t>
  </si>
  <si>
    <t>3) Engr Nwobu Patrick.pdf</t>
  </si>
  <si>
    <t xml:space="preserve">            High</t>
  </si>
  <si>
    <t>Engr. Odita Francis  ( License 3833)</t>
  </si>
  <si>
    <t>Director, Special duties</t>
  </si>
  <si>
    <t>Special duties</t>
  </si>
  <si>
    <t>13  Years</t>
  </si>
  <si>
    <t>QUALIFICATIONS WITH DATES :</t>
  </si>
  <si>
    <t xml:space="preserve">Programme </t>
  </si>
  <si>
    <t>4 ) Engr Odita Francis.pdf</t>
  </si>
  <si>
    <t>Aircraft Investigation Report writing</t>
  </si>
  <si>
    <t xml:space="preserve">              High</t>
  </si>
  <si>
    <t xml:space="preserve">             High</t>
  </si>
  <si>
    <t xml:space="preserve">               High</t>
  </si>
  <si>
    <t>GMTS</t>
  </si>
  <si>
    <t>Investigation</t>
  </si>
  <si>
    <t xml:space="preserve">QUALIFICATIONS WITH DATES : AMEL - Nig 2014, B.Tech. (Mech. Engr.)- 1998, AME Cert, </t>
  </si>
  <si>
    <t xml:space="preserve">         Medium</t>
  </si>
  <si>
    <t xml:space="preserve">        Medium</t>
  </si>
  <si>
    <t xml:space="preserve">       Medium</t>
  </si>
  <si>
    <t xml:space="preserve">         High</t>
  </si>
  <si>
    <t>Engr. Hwayanwu Henry (License 3478)</t>
  </si>
  <si>
    <t>GMTI</t>
  </si>
  <si>
    <t>QUALIFICATIONS WITH DATES:  AMEL - Nig. 2014 , B.Sc.Chem. Engr.'95, M.Sc.2000,</t>
  </si>
  <si>
    <t xml:space="preserve">          High</t>
  </si>
  <si>
    <t xml:space="preserve">          H igh</t>
  </si>
  <si>
    <t>Air safety Investigator</t>
  </si>
  <si>
    <t>Technical Investigation</t>
  </si>
  <si>
    <t>QUALIFICATIONS WITH DATES ; B.Sc.(Phy)-'99,AME Cert.'03, PPL</t>
  </si>
  <si>
    <t>7)  Abdulsalam S. Abubakar.pdf</t>
  </si>
  <si>
    <t>Capt.bahago Elisha (License 3575)</t>
  </si>
  <si>
    <t>ASI</t>
  </si>
  <si>
    <t>Traansport Investigation</t>
  </si>
  <si>
    <t xml:space="preserve">QUALIFICATIONS WITH DATES Ms.c in Air Safety Management - 2007, </t>
  </si>
  <si>
    <t>8) Bahago Elisha.pdf</t>
  </si>
  <si>
    <t>Aircaft accident report writing</t>
  </si>
  <si>
    <t>Capt. Ladi Bajeh (ATPL License no 4938A)</t>
  </si>
  <si>
    <t>QUALIFICATIONS WITH DATES  Air Transport Pilot License (ATPL), Commercial Pilot License (CPL), Diploma in Flight Operations, Masters in Sustainable Air Transport Mgt.</t>
  </si>
  <si>
    <t>9 ) Captain Ladi.pdf</t>
  </si>
  <si>
    <t xml:space="preserve">Emmanual  Immediegwu (License 3835) </t>
  </si>
  <si>
    <t>DTI</t>
  </si>
  <si>
    <t>QUALIFICATIONS WITH DATES ;AMEL - Nig. 2016, B.Eng. (Mechanical) - 2009, SSCE - 2002</t>
  </si>
  <si>
    <t>Aircraft Accident  Report Writing</t>
  </si>
  <si>
    <t xml:space="preserve"> Bartholomew Shoshan (License: 3846)</t>
  </si>
  <si>
    <t>QUALIFICATIONS WITH DATES  ; AMEL - Nig. 2016, B.Tech. Physics/Electronics - 2006, National Technical Certificate - 1997</t>
  </si>
  <si>
    <t>Year completed</t>
  </si>
  <si>
    <t>11) Shoshan Bartholomew Ibrahim.pdf</t>
  </si>
  <si>
    <t>Investigation Mnagement</t>
  </si>
  <si>
    <t xml:space="preserve">             Medium   </t>
  </si>
  <si>
    <t>Engr. Shittu Taofeek (License 3841)</t>
  </si>
  <si>
    <t>Years of Experience</t>
  </si>
  <si>
    <t>QUALIFICATIONS WITH DATES;AMEL - Nig.,   COREN -2004 AMEL - Nig. 2016, B.Eng. ( Civil Engineering) 2007, SSCE -  2001,NSE-2024</t>
  </si>
  <si>
    <t>Ajayi TAIWO ( License 683)</t>
  </si>
  <si>
    <t>DTS</t>
  </si>
  <si>
    <t>QUALIFICATIONS WITH DATES ATC-Nig-2016, B.Sc. Biochemistry - 2006, SSCE - 1999</t>
  </si>
  <si>
    <t>13 ) Ajayi T. Adenike.pdf</t>
  </si>
  <si>
    <t xml:space="preserve">  High</t>
  </si>
  <si>
    <t xml:space="preserve">           Medium</t>
  </si>
  <si>
    <t>State safety program</t>
  </si>
  <si>
    <t>Saminu Magaji</t>
  </si>
  <si>
    <t xml:space="preserve">QUALIFICATIONS WITH DATES AMEL - Nig. 2016, B.Eng. (Mechanical) - 2009,  SSCE - 2001, WASSC - 2001. </t>
  </si>
  <si>
    <t xml:space="preserve"> Engineering  Unit</t>
  </si>
  <si>
    <t>14 ) Saminu Magaji Isah.pdf</t>
  </si>
  <si>
    <t xml:space="preserve">         medium</t>
  </si>
  <si>
    <t>State Safety Program/Safety Mnagement Sytem</t>
  </si>
  <si>
    <t>Dauda  Muhammad Tanimu  (License 3842)</t>
  </si>
  <si>
    <t xml:space="preserve">ASI </t>
  </si>
  <si>
    <t>QUALIFICATIONS WITH DATES AMEL - Nig. 2016, B.Eng. (Mechanical) - 2010, WASSC - 2002, WASSC - 2003</t>
  </si>
  <si>
    <t>Mandatory/Regulatory</t>
  </si>
  <si>
    <t>15 ) Tanimu  Muhammad.pdf</t>
  </si>
  <si>
    <t>Desirable /Important for the organization</t>
  </si>
  <si>
    <t>Flight Data analysis</t>
  </si>
  <si>
    <t>Dangerous Goods awareness</t>
  </si>
  <si>
    <t>Table top Exercises</t>
  </si>
  <si>
    <t>Yakubu Mamun  (License 3849)</t>
  </si>
  <si>
    <t>Safety Lab</t>
  </si>
  <si>
    <t>QUALIFICATIONS WITH DATES AMEL - Nig. 2016,  COREN -2019, AMEL - Nig. 2016, B.Eng. (Electrical) - 2011, WASSC - 2003, National Technical Certificate - 2001.</t>
  </si>
  <si>
    <t>Engineering  Unit</t>
  </si>
  <si>
    <t>Accident investigation report wrirting</t>
  </si>
  <si>
    <t xml:space="preserve">         Meddium</t>
  </si>
  <si>
    <t>Engr. Enoh winifred Eche  (License 3844)</t>
  </si>
  <si>
    <t>QUALIFICATIONS WITH DATES B.Sc. Physics - 2010, SSCE - 2002 AMEL - Nig. 2016,</t>
  </si>
  <si>
    <t>17 ) Enoh Wilfred.pdf</t>
  </si>
  <si>
    <t xml:space="preserve"> High</t>
  </si>
  <si>
    <t>Athansius Danfulani Joseph  (Lince : 679)</t>
  </si>
  <si>
    <t>QUALIFICATIONS WITH DATES ATC-Nig-2016, B. Eng. (Geomatics) - 2009, NECO - 2000</t>
  </si>
  <si>
    <t>18) Athan danfulani.pdf</t>
  </si>
  <si>
    <t>Osineye Olugbenga   (License719)</t>
  </si>
  <si>
    <t>Safety Investigator</t>
  </si>
  <si>
    <t>Directorate of Transport Investigation</t>
  </si>
  <si>
    <t>QUALIFICATIONS WITH DATES Dispatcher license -2016, B.Sc. Biochemistry - 2009, SSCE - 2001</t>
  </si>
  <si>
    <t>19) Osineye Olugbenga Samson.pdf</t>
  </si>
  <si>
    <t xml:space="preserve">                Medium</t>
  </si>
  <si>
    <t>Abubakar Sadiq Adamu</t>
  </si>
  <si>
    <t>QUALIFICATIONS WITH DATES AMEL - Nig. 2016, B.Eng. (Mechanical) - 2009, SSCE - 2002</t>
  </si>
  <si>
    <t>20) Abubakar Sadiq.pdf</t>
  </si>
  <si>
    <t>Agbo Fred Enyi  (License 609)</t>
  </si>
  <si>
    <t>Safety  Investigator</t>
  </si>
  <si>
    <t>QUALIFICATIONS WITH DATESDispatcher license -2016, HND -Printing Technology - 2007, OND - Printing Technology - 2000, Diploma Printing Technology - 2000, SSCE - 2001</t>
  </si>
  <si>
    <t>21)  Agbo Fred.pdf</t>
  </si>
  <si>
    <t>Engr.Jamilu Ado (3845)</t>
  </si>
  <si>
    <t xml:space="preserve">Years of Experience: </t>
  </si>
  <si>
    <t xml:space="preserve">QUALIFICATIONS WITH DATES       AMEL - Nig. 2016, B. Eng. (Electrical) - 2010, National Diploma in Computer Science - 2008, SSCE - 2006, NABTEC- 1999.         </t>
  </si>
  <si>
    <t>22 ) Ahmad Jamilu Ado.pdf</t>
  </si>
  <si>
    <t xml:space="preserve">       High</t>
  </si>
  <si>
    <t>Abba Imam  Ahmad (License 3848)</t>
  </si>
  <si>
    <t xml:space="preserve">QUALIFICATIONS WITH DATES  AMEL - Nig. 2016,  B.Eng. (Electrical) - 2010, National Diploma Electrical Engineering - 2001, WASSC - 1998     </t>
  </si>
  <si>
    <t>Phase of Training</t>
  </si>
  <si>
    <t>23 ) Abba Imam.pdf</t>
  </si>
  <si>
    <t>Olusoga Akinkuotu  ( License 5435)</t>
  </si>
  <si>
    <t>QUALIFICATIONS WITH DATES AMEL - Nig. 2022, B.Tech Fuce &amp; Applied Chemistry-2004, SSCE 1994.</t>
  </si>
  <si>
    <t>24) Frank.pdf</t>
  </si>
  <si>
    <t>Aircraft accident re[port writing</t>
  </si>
  <si>
    <t>Engr. Aliyu Umar ( License 5469)</t>
  </si>
  <si>
    <t>QUALIFICATIONS WITH DATES AMEL - Nig. 2022, COREN - 2018, B.Eng. In Mechanical Engineering-2008, NECO-2001.</t>
  </si>
  <si>
    <t>25) Aliyu Umar.pdf</t>
  </si>
  <si>
    <t>Perepughe Geresori  (Licese 5442)</t>
  </si>
  <si>
    <t xml:space="preserve">QUALIFICATIONS WITH DATES AMEL - Nig. 2022, COREN -2020, B.Eng. in Civil Engineeting - 2016, NECO-2009.  </t>
  </si>
  <si>
    <t>26) Pere.pdf</t>
  </si>
  <si>
    <t>Muhammad Najeeb Ilyas     ( 5756    )</t>
  </si>
  <si>
    <t>QUALIFICATIONS WITH DATESAMEL,     B.Tech in Industrial Chemistry-2014, SSCE-2008.</t>
  </si>
  <si>
    <t>Samaila Hammajam ( Licesns 8200 A )</t>
  </si>
  <si>
    <t>QUALIFICATIONS WITH DATES PPL -2025,                       B.Sc. Geography-2006, SSCE-1996</t>
  </si>
  <si>
    <t>28) Hammajam.pdf</t>
  </si>
  <si>
    <t>Stella Adewale</t>
  </si>
  <si>
    <t>Investigator Trainee</t>
  </si>
  <si>
    <t>QUALIFICATIONS WITH DATES ; Stella Adewole-Ojo Adedoyin</t>
  </si>
  <si>
    <t>29) Stella.pdf</t>
  </si>
  <si>
    <t xml:space="preserve">Hauwa Jiddah </t>
  </si>
  <si>
    <t>QUALIFICATIONS WITH DATES  ATC - 2025,   B.Sc. Geograph&amp;Environ. Mgt-2011, SSCE-2003.</t>
  </si>
  <si>
    <t>30) HAUWA.pdf</t>
  </si>
  <si>
    <t xml:space="preserve">             Medium </t>
  </si>
  <si>
    <t xml:space="preserve">          Medium </t>
  </si>
  <si>
    <t>Zayyad Mkhtar Aminu</t>
  </si>
  <si>
    <t>QUALIFICATIONS WITH DATES ATC - 2025,   MSc in Disaster in Risk Management and Development Studies -2017, B.Sc in Geography- 2014, SSCE-2008.</t>
  </si>
  <si>
    <t>31) Zayyad Mukhtar.pdf</t>
  </si>
  <si>
    <t>Accident Investigation report writing</t>
  </si>
  <si>
    <t>Umeh Juliet Ncheta</t>
  </si>
  <si>
    <t xml:space="preserve">Years od Experience: </t>
  </si>
  <si>
    <t>QUALIFICATIONS WITH DATES ATC - 2025,   B.Sc in Geology-2014, SSCE-2009.</t>
  </si>
  <si>
    <t>32) JULIET.pdf</t>
  </si>
  <si>
    <t xml:space="preserve">High </t>
  </si>
  <si>
    <t>QUALIFICATIONS WITH DATES  ATC- 2025,   M.Sc in Disasters Risk Management and Development Studies - 2016, BS.c in Geography-2011. SSCE-2004.</t>
  </si>
  <si>
    <t>Isamil Isa Danfilo (Licese 6059)</t>
  </si>
  <si>
    <t>QUALIFICATIONS WITH DATES AMEL (A &amp; P) - 2024, MS.c in Enginnering Control Systems and instrumentation-2015, B.Eng in Electrical and Computer Engineering-2014, SSCE-2008</t>
  </si>
  <si>
    <t>33) Danfilo.pdf</t>
  </si>
  <si>
    <t>Arowolo Yetunde   License  6080</t>
  </si>
  <si>
    <t>34) Yetunde.pdf</t>
  </si>
  <si>
    <t>Wunyi Meshach Bala (License 6060)</t>
  </si>
  <si>
    <t>QUALIFICATIONS WITH DATES  AMEL (Avionics) - 2024, Bachelors of Aircraft Maintenance  Engineering-2015, SSCE-2009.</t>
  </si>
  <si>
    <t>35) Meschach.pdf</t>
  </si>
  <si>
    <t>Al Amin Dodo</t>
  </si>
  <si>
    <t>QUALIFICATIONS WITH DATES   AMEL (Avionics) - 2024, Master of Information and Communication Tech. 2019.  Bachelor of Computer Science (Hons)  -2015, SSCE- 2011.</t>
  </si>
  <si>
    <t>36) DODO.pdf</t>
  </si>
  <si>
    <t>State Safety Programme</t>
  </si>
  <si>
    <t>Mohammed Mansir Maigari</t>
  </si>
  <si>
    <t>QUALIFICATIONS WITH DATES   AMEL (Avionics) - 2024, Bsc. In Physics - 2015, SSCE - 2008.</t>
  </si>
  <si>
    <t>37) Maigarii.pdf</t>
  </si>
  <si>
    <t>Atikolo John  (Licese 6081)</t>
  </si>
  <si>
    <t>QUALIFICATIONS WITH DATES : AMEL (Avionics) - 2024, B.Eng (Electrical and Electronics Engineering) -2017, SSCE - 2009</t>
  </si>
  <si>
    <t>38) Atokolo.pdf</t>
  </si>
  <si>
    <t>Idialu Raphael  (Licese 6079)</t>
  </si>
  <si>
    <t>QUALIFICATIONS WITH DATES :    AMEL (A &amp;P) - 2024, B,Eng. Mechanical Engineering-2008, SSCE-2001.</t>
  </si>
  <si>
    <t>39) Raplhel.pdf</t>
  </si>
  <si>
    <t>Adedeji Adediran Rashid   (6047)</t>
  </si>
  <si>
    <t>QUALIFICATIONS WITH DATES AMEL (Avionics)- 2024, B.Sc. In Computer science-2015, Cert. in Microsoft Certified System Engineering, 2010, OND Elect/Elect Eng.,'05, SSCE '01,NECO '01.</t>
  </si>
  <si>
    <t>40)  Adedeji.pdf</t>
  </si>
  <si>
    <t xml:space="preserve">        High</t>
  </si>
  <si>
    <t>Ibrahim Saleh Tukur</t>
  </si>
  <si>
    <t>Trainnee Investigator</t>
  </si>
  <si>
    <t>QUALIFICATIONS WITH DATES  PPL -n view,  BS.c in Informational Technology-2014, Diploma in Software Engineering-2011 SSCE-2007.</t>
  </si>
  <si>
    <t>41) Tukur.pdf</t>
  </si>
  <si>
    <t>State Safety Program (SSP)</t>
  </si>
  <si>
    <t>Muhammed Hafeez</t>
  </si>
  <si>
    <t>QUALIFICATIONS WITH DATES PPL in view,  Indian Institute of Aeronautical Engineering, Dehradun-2017, SSCE-</t>
  </si>
  <si>
    <t>42)Hafeez Muhammad.pdf</t>
  </si>
  <si>
    <t>Uchenna Chukwueke</t>
  </si>
  <si>
    <t>QUALIFICATIONS WITH DATES  B.SC. In Geology - 2004, SSCE-1997.</t>
  </si>
  <si>
    <t>47) Uche Chukwueke.pdf</t>
  </si>
  <si>
    <t>ium</t>
  </si>
  <si>
    <t>Mariam U. Maaji</t>
  </si>
  <si>
    <t>QUALIFICATIONS WITH DATES MSc. In Education Geography - 2017, B.Sc. In Education Geography - 2010, SSCE - 2003</t>
  </si>
  <si>
    <t>43) Maryam Umar.pdf</t>
  </si>
  <si>
    <t>Musa Mubarak</t>
  </si>
  <si>
    <t>QUALIFICATIONS WITH DATES  B.Eng in Civil Engineering - 2021, SSCE - 2014,</t>
  </si>
  <si>
    <t>44) Mubarak Musa.pdf</t>
  </si>
  <si>
    <t>Usman U. Sanda</t>
  </si>
  <si>
    <t>QUALIFICATIONS WITH DATES ND in Science Laboratory Technology - 2013, B.Sc. In Biochemistry - 2019, SSCE-2010.</t>
  </si>
  <si>
    <t>45) Sanda Usman.pdf</t>
  </si>
  <si>
    <t xml:space="preserve">Ajeka Emakoji </t>
  </si>
  <si>
    <t>QUALIFICATIONS WITH DATES  , B.Engr. In Mechanical Engineering - 2015, SSCE-2011.</t>
  </si>
  <si>
    <t>46) Emakoji Ajeka.pdf</t>
  </si>
  <si>
    <t>Abdullahi Faisal   (License 4603)</t>
  </si>
  <si>
    <t xml:space="preserve"> Investigation</t>
  </si>
  <si>
    <t>QUALIFICATIONS WITH DATES AMEL -2022, B.Eng in Aeronautical Engineering - 2018, Diploma in Computer Application and Programming - 2012, SSCE-2011.</t>
  </si>
  <si>
    <t>48) Faisal.pdf</t>
  </si>
  <si>
    <t xml:space="preserve">  </t>
  </si>
  <si>
    <t>F/O Gambo M. Dori ( License 8042( A)</t>
  </si>
  <si>
    <t>QUALIFICATIONS WITH DATES  Commercial Pilot Licence of Aeroplane - 2023, B.Sc. In Geography - 2013, SSCE - 2003.</t>
  </si>
  <si>
    <t>49) Gambo.pdf</t>
  </si>
  <si>
    <t>Ihenacho Anuforo</t>
  </si>
  <si>
    <t>QUALIFICATIONS WITH DATES ; B.Engr. In Electrical / Electronic Engineering - 2011, SSCE - 2002.</t>
  </si>
  <si>
    <t>50) Ihenarchor.pdf</t>
  </si>
  <si>
    <t>Ojim Jonathan</t>
  </si>
  <si>
    <t>QUALIFICATIONS WITH DATES   B.Engr. In Materials and Metallurgical Engineering - 2023, SSCE - 2015.</t>
  </si>
  <si>
    <t>Bashir M. Sanni</t>
  </si>
  <si>
    <t>QUALIFICATIONS WITH DATES B.Sc in Ed. Geography - 2016, SSCE- 2011.</t>
  </si>
  <si>
    <t>52) Bashir M. Sani.pdf</t>
  </si>
  <si>
    <t xml:space="preserve">Ejibunu Oniolorunda Ahmed  </t>
  </si>
  <si>
    <t>53) Ejibunu O. Ahmed.pdf</t>
  </si>
  <si>
    <t>Usma Kaita</t>
  </si>
  <si>
    <t>Data Analyst</t>
  </si>
  <si>
    <t xml:space="preserve">    Completed</t>
  </si>
  <si>
    <t xml:space="preserve">  Medium</t>
  </si>
  <si>
    <t>Engr. Alao Joseph Oluponmile ( 3464)</t>
  </si>
  <si>
    <t xml:space="preserve"> Airworthiness Training Course</t>
  </si>
  <si>
    <t xml:space="preserve">                </t>
  </si>
  <si>
    <t>Airworthiness  Training Coursae</t>
  </si>
  <si>
    <t>Sspecialty</t>
  </si>
  <si>
    <t>F/O  A bubakar Sadik Abdulsalam   (License 2673)/ 5079</t>
  </si>
  <si>
    <t>Aviation Maintanance Investigation</t>
  </si>
  <si>
    <t>Aeromedical Investigation</t>
  </si>
  <si>
    <t>Aircraft recovery and salvage</t>
  </si>
  <si>
    <t>Emergency Response</t>
  </si>
  <si>
    <t>Airworthiness Training Course</t>
  </si>
  <si>
    <t>Applied/ Advance\ Accident Investigation (Application of fundamentals)</t>
  </si>
  <si>
    <t xml:space="preserve">    </t>
  </si>
  <si>
    <t>Lalas Lawan</t>
  </si>
  <si>
    <t>Oladeji Olayinka Olaolu</t>
  </si>
  <si>
    <t xml:space="preserve"> RAUFF Rasaq Adewumi</t>
  </si>
  <si>
    <t>QUALIFICATIONS WITH DATES  Bachelor of Engineering (Electrical Electronic Engineering) :2023</t>
  </si>
  <si>
    <t>Eyikimi Harry Olers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</si>
</sst>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5">
    <font>
      <sz val="11"/>
      <color theme="1"/>
      <name val="Calibri"/>
      <scheme val="minor"/>
    </font>
    <font>
      <sz val="9"/>
      <color theme="1"/>
      <name val="Calibri"/>
    </font>
    <font>
      <sz val="11"/>
      <name val="Calibri"/>
    </font>
    <font>
      <b/>
      <sz val="12"/>
      <color theme="0"/>
      <name val="Calibri"/>
    </font>
    <font>
      <sz val="8"/>
      <color theme="1"/>
      <name val="Calibri"/>
    </font>
    <font>
      <sz val="10"/>
      <color theme="1"/>
      <name val="Calibri"/>
    </font>
    <font>
      <b/>
      <sz val="10"/>
      <color theme="1"/>
      <name val="Calibri"/>
    </font>
    <font>
      <sz val="11"/>
      <color theme="1"/>
      <name val="Calibri"/>
    </font>
    <font>
      <b/>
      <sz val="14"/>
      <color rgb="FF1F3864"/>
      <name val="Calibri"/>
    </font>
    <font>
      <b/>
      <sz val="10"/>
      <color theme="0"/>
      <name val="Calibri"/>
    </font>
    <font>
      <b/>
      <sz val="9"/>
      <color theme="1"/>
      <name val="Calibri"/>
    </font>
    <font>
      <b/>
      <sz val="9"/>
      <color rgb="FF1F3864"/>
      <name val="Calibri"/>
    </font>
    <font>
      <b/>
      <sz val="10"/>
      <color rgb="FF1F3864"/>
      <name val="Calibri"/>
    </font>
    <font>
      <sz val="11"/>
      <color rgb="FF000000"/>
      <name val="Calibri"/>
    </font>
    <font>
      <sz val="9"/>
      <color rgb="FF000000"/>
      <name val="Calibri"/>
    </font>
    <font>
      <sz val="12"/>
      <color rgb="FF374151"/>
      <name val="Quattrocento Sans"/>
    </font>
    <font>
      <b/>
      <sz val="10"/>
      <color rgb="FF2F5496"/>
      <name val="Calibri"/>
    </font>
    <font>
      <u/>
      <sz val="9"/>
      <color theme="1"/>
      <name val="Calibri"/>
    </font>
    <font>
      <sz val="11"/>
      <color theme="1"/>
      <name val="Calibri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000000"/>
      <name val="Calibri"/>
      <family val="2"/>
    </font>
    <font>
      <u/>
      <sz val="11"/>
      <color theme="10"/>
      <name val="Calibri"/>
      <scheme val="minor"/>
    </font>
    <font>
      <u/>
      <sz val="9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2F5496"/>
        <bgColor rgb="FF2F5496"/>
      </patternFill>
    </fill>
    <fill>
      <patternFill patternType="solid">
        <fgColor rgb="FFD9E2F3"/>
        <bgColor rgb="FFD9E2F3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medium">
        <color rgb="FF2F5496"/>
      </left>
      <right/>
      <top style="medium">
        <color rgb="FF2F5496"/>
      </top>
      <bottom style="thin">
        <color rgb="FF2F5496"/>
      </bottom>
      <diagonal/>
    </border>
    <border>
      <left/>
      <right/>
      <top style="medium">
        <color rgb="FF2F5496"/>
      </top>
      <bottom style="thin">
        <color rgb="FF2F5496"/>
      </bottom>
      <diagonal/>
    </border>
    <border>
      <left style="medium">
        <color rgb="FF2F5496"/>
      </left>
      <right style="thin">
        <color rgb="FF2F5496"/>
      </right>
      <top style="thin">
        <color rgb="FF2F5496"/>
      </top>
      <bottom style="medium">
        <color rgb="FF2F5496"/>
      </bottom>
      <diagonal/>
    </border>
    <border>
      <left style="thin">
        <color rgb="FF2F5496"/>
      </left>
      <right style="thin">
        <color rgb="FF2F5496"/>
      </right>
      <top style="thin">
        <color rgb="FF2F5496"/>
      </top>
      <bottom style="medium">
        <color rgb="FF2F5496"/>
      </bottom>
      <diagonal/>
    </border>
    <border>
      <left style="thin">
        <color rgb="FF2F5496"/>
      </left>
      <right style="medium">
        <color rgb="FF2F5496"/>
      </right>
      <top style="thin">
        <color rgb="FF2F5496"/>
      </top>
      <bottom style="medium">
        <color rgb="FF2F5496"/>
      </bottom>
      <diagonal/>
    </border>
    <border>
      <left/>
      <right style="medium">
        <color rgb="FF2F5496"/>
      </right>
      <top style="medium">
        <color rgb="FF2F5496"/>
      </top>
      <bottom style="thin">
        <color rgb="FF2F5496"/>
      </bottom>
      <diagonal/>
    </border>
    <border>
      <left style="medium">
        <color rgb="FF2F5496"/>
      </left>
      <right style="thin">
        <color rgb="FF2F5496"/>
      </right>
      <top style="thin">
        <color rgb="FF2F5496"/>
      </top>
      <bottom style="thin">
        <color rgb="FF2F5496"/>
      </bottom>
      <diagonal/>
    </border>
    <border>
      <left style="thin">
        <color rgb="FF2F5496"/>
      </left>
      <right style="thin">
        <color rgb="FF2F5496"/>
      </right>
      <top style="thin">
        <color rgb="FF2F5496"/>
      </top>
      <bottom style="thin">
        <color rgb="FF2F5496"/>
      </bottom>
      <diagonal/>
    </border>
    <border>
      <left style="thin">
        <color rgb="FF2F5496"/>
      </left>
      <right/>
      <top style="thin">
        <color rgb="FF2F5496"/>
      </top>
      <bottom style="thin">
        <color rgb="FF2F5496"/>
      </bottom>
      <diagonal/>
    </border>
    <border>
      <left style="thin">
        <color rgb="FF2F5496"/>
      </left>
      <right style="medium">
        <color rgb="FF2F5496"/>
      </right>
      <top style="thin">
        <color rgb="FF2F5496"/>
      </top>
      <bottom style="thin">
        <color rgb="FF2F5496"/>
      </bottom>
      <diagonal/>
    </border>
    <border>
      <left style="thin">
        <color rgb="FF2F5496"/>
      </left>
      <right/>
      <top style="thin">
        <color rgb="FF2F5496"/>
      </top>
      <bottom style="thin">
        <color rgb="FF2F549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2F5496"/>
      </right>
      <top style="thin">
        <color rgb="FF2F5496"/>
      </top>
      <bottom style="thin">
        <color rgb="FF2F5496"/>
      </bottom>
      <diagonal/>
    </border>
    <border>
      <left style="thin">
        <color rgb="FF2F5496"/>
      </left>
      <right/>
      <top style="thin">
        <color rgb="FF2F5496"/>
      </top>
      <bottom style="medium">
        <color rgb="FF2F5496"/>
      </bottom>
      <diagonal/>
    </border>
    <border>
      <left style="medium">
        <color rgb="FF2F5496"/>
      </left>
      <right style="thin">
        <color rgb="FF2F5496"/>
      </right>
      <top style="medium">
        <color rgb="FF2F5496"/>
      </top>
      <bottom style="thin">
        <color rgb="FF2F5496"/>
      </bottom>
      <diagonal/>
    </border>
    <border>
      <left style="thin">
        <color rgb="FF2F5496"/>
      </left>
      <right style="thin">
        <color rgb="FF2F5496"/>
      </right>
      <top style="medium">
        <color rgb="FF2F5496"/>
      </top>
      <bottom style="thin">
        <color rgb="FF2F5496"/>
      </bottom>
      <diagonal/>
    </border>
    <border>
      <left style="thin">
        <color rgb="FF2F5496"/>
      </left>
      <right style="medium">
        <color rgb="FF2F5496"/>
      </right>
      <top style="medium">
        <color rgb="FF2F5496"/>
      </top>
      <bottom style="thin">
        <color rgb="FF2F5496"/>
      </bottom>
      <diagonal/>
    </border>
    <border>
      <left style="medium">
        <color rgb="FF2F5496"/>
      </left>
      <right/>
      <top style="thin">
        <color rgb="FF2F5496"/>
      </top>
      <bottom style="thin">
        <color rgb="FF2F5496"/>
      </bottom>
      <diagonal/>
    </border>
    <border>
      <left/>
      <right/>
      <top style="thin">
        <color rgb="FF2F5496"/>
      </top>
      <bottom style="thin">
        <color rgb="FF2F5496"/>
      </bottom>
      <diagonal/>
    </border>
    <border>
      <left/>
      <right style="medium">
        <color rgb="FF2F5496"/>
      </right>
      <top style="thin">
        <color rgb="FF2F5496"/>
      </top>
      <bottom style="thin">
        <color rgb="FF2F5496"/>
      </bottom>
      <diagonal/>
    </border>
    <border>
      <left style="medium">
        <color rgb="FF2F5496"/>
      </left>
      <right style="thin">
        <color rgb="FF2F5496"/>
      </right>
      <top style="thin">
        <color rgb="FF2F5496"/>
      </top>
      <bottom/>
      <diagonal/>
    </border>
    <border>
      <left style="thin">
        <color rgb="FF2F5496"/>
      </left>
      <right style="thin">
        <color rgb="FF2F5496"/>
      </right>
      <top style="thin">
        <color rgb="FF2F5496"/>
      </top>
      <bottom/>
      <diagonal/>
    </border>
    <border>
      <left/>
      <right/>
      <top style="thin">
        <color rgb="FF2F5496"/>
      </top>
      <bottom style="medium">
        <color rgb="FF2F5496"/>
      </bottom>
      <diagonal/>
    </border>
    <border>
      <left/>
      <right style="medium">
        <color rgb="FF2F5496"/>
      </right>
      <top style="thin">
        <color rgb="FF2F5496"/>
      </top>
      <bottom style="medium">
        <color rgb="FF2F5496"/>
      </bottom>
      <diagonal/>
    </border>
    <border>
      <left style="thin">
        <color rgb="FF2F5496"/>
      </left>
      <right style="thin">
        <color rgb="FF2F5496"/>
      </right>
      <top style="medium">
        <color rgb="FF2F5496"/>
      </top>
      <bottom/>
      <diagonal/>
    </border>
    <border>
      <left/>
      <right style="medium">
        <color rgb="FF2F5496"/>
      </right>
      <top style="medium">
        <color rgb="FF2F5496"/>
      </top>
      <bottom style="thin">
        <color rgb="FF2F549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2F5496"/>
      </left>
      <right/>
      <top style="thin">
        <color rgb="FF2F5496"/>
      </top>
      <bottom style="medium">
        <color rgb="FF2F5496"/>
      </bottom>
      <diagonal/>
    </border>
    <border>
      <left/>
      <right style="thin">
        <color rgb="FF2F5496"/>
      </right>
      <top style="thin">
        <color rgb="FF2F5496"/>
      </top>
      <bottom style="medium">
        <color rgb="FF2F5496"/>
      </bottom>
      <diagonal/>
    </border>
    <border>
      <left style="thin">
        <color rgb="FF000000"/>
      </left>
      <right/>
      <top style="medium">
        <color rgb="FF2F5496"/>
      </top>
      <bottom style="medium">
        <color rgb="FF2F5496"/>
      </bottom>
      <diagonal/>
    </border>
    <border>
      <left/>
      <right/>
      <top style="medium">
        <color rgb="FF2F5496"/>
      </top>
      <bottom style="medium">
        <color rgb="FF2F5496"/>
      </bottom>
      <diagonal/>
    </border>
    <border>
      <left/>
      <right style="thin">
        <color rgb="FF000000"/>
      </right>
      <top style="medium">
        <color rgb="FF2F5496"/>
      </top>
      <bottom style="medium">
        <color rgb="FF2F5496"/>
      </bottom>
      <diagonal/>
    </border>
    <border>
      <left style="thin">
        <color rgb="FF2F5496"/>
      </left>
      <right style="medium">
        <color rgb="FF2F5496"/>
      </right>
      <top/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28">
    <xf numFmtId="0" fontId="0" fillId="0" borderId="0" xfId="0"/>
    <xf numFmtId="0" fontId="5" fillId="0" borderId="9" xfId="0" applyFont="1" applyBorder="1" applyAlignment="1">
      <alignment horizontal="center" vertical="top" wrapText="1"/>
    </xf>
    <xf numFmtId="17" fontId="5" fillId="0" borderId="9" xfId="0" applyNumberFormat="1" applyFont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vertical="top"/>
    </xf>
    <xf numFmtId="0" fontId="1" fillId="0" borderId="12" xfId="0" applyFont="1" applyBorder="1" applyAlignment="1">
      <alignment vertical="top" wrapText="1"/>
    </xf>
    <xf numFmtId="0" fontId="5" fillId="2" borderId="9" xfId="0" applyFont="1" applyFill="1" applyBorder="1" applyAlignment="1">
      <alignment horizontal="center" vertical="top"/>
    </xf>
    <xf numFmtId="0" fontId="1" fillId="0" borderId="12" xfId="0" applyFont="1" applyBorder="1" applyAlignment="1">
      <alignment vertical="top"/>
    </xf>
    <xf numFmtId="0" fontId="5" fillId="5" borderId="9" xfId="0" applyFont="1" applyFill="1" applyBorder="1" applyAlignment="1">
      <alignment horizontal="center" vertical="top" wrapText="1"/>
    </xf>
    <xf numFmtId="0" fontId="1" fillId="0" borderId="14" xfId="0" applyFont="1" applyBorder="1" applyAlignment="1">
      <alignment vertical="top"/>
    </xf>
    <xf numFmtId="0" fontId="4" fillId="6" borderId="11" xfId="0" applyFont="1" applyFill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vertical="top" wrapText="1"/>
    </xf>
    <xf numFmtId="0" fontId="7" fillId="2" borderId="1" xfId="0" applyFont="1" applyFill="1" applyBorder="1"/>
    <xf numFmtId="0" fontId="3" fillId="4" borderId="9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vertical="center" wrapText="1"/>
    </xf>
    <xf numFmtId="0" fontId="9" fillId="4" borderId="11" xfId="0" applyFont="1" applyFill="1" applyBorder="1" applyAlignment="1">
      <alignment horizontal="right" vertical="center" wrapText="1"/>
    </xf>
    <xf numFmtId="0" fontId="10" fillId="0" borderId="8" xfId="0" applyFont="1" applyBorder="1" applyAlignment="1">
      <alignment horizontal="left"/>
    </xf>
    <xf numFmtId="0" fontId="10" fillId="0" borderId="9" xfId="0" applyFont="1" applyBorder="1"/>
    <xf numFmtId="0" fontId="10" fillId="0" borderId="22" xfId="0" applyFont="1" applyBorder="1" applyAlignment="1">
      <alignment horizontal="left"/>
    </xf>
    <xf numFmtId="0" fontId="10" fillId="0" borderId="23" xfId="0" applyFont="1" applyBorder="1"/>
    <xf numFmtId="0" fontId="10" fillId="0" borderId="2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5" xfId="0" applyFont="1" applyBorder="1"/>
    <xf numFmtId="0" fontId="11" fillId="3" borderId="16" xfId="0" applyFont="1" applyFill="1" applyBorder="1" applyAlignment="1">
      <alignment horizontal="left" vertical="top"/>
    </xf>
    <xf numFmtId="0" fontId="11" fillId="3" borderId="17" xfId="0" applyFont="1" applyFill="1" applyBorder="1" applyAlignment="1">
      <alignment vertical="top" wrapText="1"/>
    </xf>
    <xf numFmtId="0" fontId="11" fillId="3" borderId="17" xfId="0" applyFont="1" applyFill="1" applyBorder="1" applyAlignment="1">
      <alignment vertical="top"/>
    </xf>
    <xf numFmtId="0" fontId="11" fillId="3" borderId="26" xfId="0" applyFont="1" applyFill="1" applyBorder="1" applyAlignment="1">
      <alignment horizontal="center" vertical="top"/>
    </xf>
    <xf numFmtId="0" fontId="11" fillId="3" borderId="17" xfId="0" applyFont="1" applyFill="1" applyBorder="1" applyAlignment="1">
      <alignment horizontal="center" vertical="top"/>
    </xf>
    <xf numFmtId="0" fontId="12" fillId="3" borderId="18" xfId="0" applyFont="1" applyFill="1" applyBorder="1" applyAlignment="1">
      <alignment horizontal="center" vertical="top"/>
    </xf>
    <xf numFmtId="0" fontId="11" fillId="3" borderId="2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top"/>
    </xf>
    <xf numFmtId="17" fontId="5" fillId="0" borderId="9" xfId="0" applyNumberFormat="1" applyFont="1" applyBorder="1" applyAlignment="1">
      <alignment horizontal="center" vertical="center" wrapText="1"/>
    </xf>
    <xf numFmtId="0" fontId="10" fillId="0" borderId="14" xfId="0" applyFont="1" applyBorder="1" applyAlignment="1">
      <alignment vertical="top"/>
    </xf>
    <xf numFmtId="0" fontId="1" fillId="0" borderId="21" xfId="0" applyFont="1" applyBorder="1" applyAlignment="1">
      <alignment horizontal="center" vertical="top"/>
    </xf>
    <xf numFmtId="0" fontId="13" fillId="2" borderId="13" xfId="0" applyFont="1" applyFill="1" applyBorder="1" applyAlignment="1">
      <alignment horizontal="left" vertical="top"/>
    </xf>
    <xf numFmtId="0" fontId="7" fillId="2" borderId="13" xfId="0" applyFont="1" applyFill="1" applyBorder="1" applyAlignment="1">
      <alignment vertical="top"/>
    </xf>
    <xf numFmtId="0" fontId="7" fillId="2" borderId="13" xfId="0" applyFont="1" applyFill="1" applyBorder="1"/>
    <xf numFmtId="17" fontId="1" fillId="0" borderId="9" xfId="0" applyNumberFormat="1" applyFont="1" applyBorder="1" applyAlignment="1">
      <alignment horizontal="center" vertical="top" wrapText="1"/>
    </xf>
    <xf numFmtId="0" fontId="1" fillId="5" borderId="9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4" fillId="7" borderId="11" xfId="0" applyFont="1" applyFill="1" applyBorder="1" applyAlignment="1">
      <alignment horizontal="center" vertical="top"/>
    </xf>
    <xf numFmtId="164" fontId="1" fillId="0" borderId="21" xfId="0" applyNumberFormat="1" applyFont="1" applyBorder="1" applyAlignment="1">
      <alignment horizontal="center" vertical="top"/>
    </xf>
    <xf numFmtId="0" fontId="1" fillId="0" borderId="9" xfId="0" applyFont="1" applyBorder="1" applyAlignment="1">
      <alignment vertical="top" wrapText="1"/>
    </xf>
    <xf numFmtId="0" fontId="1" fillId="2" borderId="9" xfId="0" applyFont="1" applyFill="1" applyBorder="1" applyAlignment="1">
      <alignment horizontal="center" vertical="top" wrapText="1"/>
    </xf>
    <xf numFmtId="164" fontId="4" fillId="7" borderId="11" xfId="0" applyNumberFormat="1" applyFont="1" applyFill="1" applyBorder="1" applyAlignment="1">
      <alignment horizontal="center" vertical="top"/>
    </xf>
    <xf numFmtId="164" fontId="4" fillId="6" borderId="11" xfId="0" applyNumberFormat="1" applyFont="1" applyFill="1" applyBorder="1" applyAlignment="1">
      <alignment horizontal="center" vertical="top"/>
    </xf>
    <xf numFmtId="0" fontId="10" fillId="0" borderId="9" xfId="0" applyFont="1" applyBorder="1" applyAlignment="1">
      <alignment vertical="top"/>
    </xf>
    <xf numFmtId="0" fontId="14" fillId="0" borderId="9" xfId="0" applyFont="1" applyBorder="1" applyAlignment="1">
      <alignment vertical="top"/>
    </xf>
    <xf numFmtId="0" fontId="15" fillId="2" borderId="1" xfId="0" applyFont="1" applyFill="1" applyBorder="1"/>
    <xf numFmtId="0" fontId="10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" fillId="2" borderId="5" xfId="0" applyFont="1" applyFill="1" applyBorder="1" applyAlignment="1">
      <alignment horizontal="center" vertical="top" wrapText="1"/>
    </xf>
    <xf numFmtId="0" fontId="1" fillId="0" borderId="5" xfId="0" applyFont="1" applyBorder="1" applyAlignment="1">
      <alignment vertical="top"/>
    </xf>
    <xf numFmtId="164" fontId="4" fillId="6" borderId="6" xfId="0" applyNumberFormat="1" applyFont="1" applyFill="1" applyBorder="1" applyAlignment="1">
      <alignment horizontal="center" vertical="top"/>
    </xf>
    <xf numFmtId="164" fontId="1" fillId="0" borderId="25" xfId="0" applyNumberFormat="1" applyFont="1" applyBorder="1" applyAlignment="1">
      <alignment horizontal="center" vertical="top"/>
    </xf>
    <xf numFmtId="0" fontId="7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16" fillId="2" borderId="8" xfId="0" applyFont="1" applyFill="1" applyBorder="1" applyAlignment="1">
      <alignment vertical="center"/>
    </xf>
    <xf numFmtId="0" fontId="5" fillId="2" borderId="11" xfId="0" applyFont="1" applyFill="1" applyBorder="1"/>
    <xf numFmtId="0" fontId="16" fillId="2" borderId="8" xfId="0" applyFont="1" applyFill="1" applyBorder="1" applyAlignment="1">
      <alignment horizontal="left" vertical="center"/>
    </xf>
    <xf numFmtId="0" fontId="16" fillId="2" borderId="4" xfId="0" applyFont="1" applyFill="1" applyBorder="1" applyAlignment="1">
      <alignment vertical="center"/>
    </xf>
    <xf numFmtId="0" fontId="7" fillId="2" borderId="6" xfId="0" applyFont="1" applyFill="1" applyBorder="1"/>
    <xf numFmtId="0" fontId="7" fillId="0" borderId="0" xfId="0" applyFont="1" applyAlignment="1">
      <alignment horizontal="left"/>
    </xf>
    <xf numFmtId="0" fontId="4" fillId="0" borderId="0" xfId="0" applyFont="1"/>
    <xf numFmtId="0" fontId="10" fillId="0" borderId="30" xfId="0" applyFont="1" applyBorder="1" applyAlignment="1">
      <alignment vertical="top"/>
    </xf>
    <xf numFmtId="0" fontId="10" fillId="0" borderId="31" xfId="0" applyFont="1" applyBorder="1" applyAlignment="1">
      <alignment vertical="top"/>
    </xf>
    <xf numFmtId="0" fontId="5" fillId="2" borderId="1" xfId="0" applyFont="1" applyFill="1" applyBorder="1"/>
    <xf numFmtId="0" fontId="5" fillId="0" borderId="0" xfId="0" applyFont="1"/>
    <xf numFmtId="0" fontId="12" fillId="3" borderId="17" xfId="0" applyFont="1" applyFill="1" applyBorder="1" applyAlignment="1">
      <alignment horizontal="center" vertical="top"/>
    </xf>
    <xf numFmtId="0" fontId="5" fillId="0" borderId="9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top"/>
    </xf>
    <xf numFmtId="0" fontId="5" fillId="0" borderId="9" xfId="0" applyFont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top"/>
    </xf>
    <xf numFmtId="164" fontId="4" fillId="7" borderId="9" xfId="0" applyNumberFormat="1" applyFont="1" applyFill="1" applyBorder="1" applyAlignment="1">
      <alignment horizontal="center" vertical="top"/>
    </xf>
    <xf numFmtId="164" fontId="4" fillId="6" borderId="9" xfId="0" applyNumberFormat="1" applyFont="1" applyFill="1" applyBorder="1" applyAlignment="1">
      <alignment horizontal="center" vertical="top"/>
    </xf>
    <xf numFmtId="0" fontId="14" fillId="0" borderId="12" xfId="0" applyFont="1" applyBorder="1" applyAlignment="1">
      <alignment vertical="top"/>
    </xf>
    <xf numFmtId="164" fontId="4" fillId="6" borderId="5" xfId="0" applyNumberFormat="1" applyFont="1" applyFill="1" applyBorder="1" applyAlignment="1">
      <alignment horizontal="center" vertical="top"/>
    </xf>
    <xf numFmtId="0" fontId="10" fillId="0" borderId="30" xfId="0" applyFont="1" applyBorder="1"/>
    <xf numFmtId="0" fontId="10" fillId="0" borderId="31" xfId="0" applyFont="1" applyBorder="1"/>
    <xf numFmtId="0" fontId="17" fillId="0" borderId="21" xfId="0" applyFont="1" applyBorder="1" applyAlignment="1">
      <alignment horizontal="center" vertical="top"/>
    </xf>
    <xf numFmtId="17" fontId="1" fillId="0" borderId="9" xfId="0" applyNumberFormat="1" applyFont="1" applyBorder="1" applyAlignment="1">
      <alignment vertical="top" wrapText="1"/>
    </xf>
    <xf numFmtId="0" fontId="10" fillId="0" borderId="0" xfId="0" applyFont="1" applyAlignment="1">
      <alignment horizontal="left"/>
    </xf>
    <xf numFmtId="0" fontId="18" fillId="0" borderId="0" xfId="0" applyFont="1"/>
    <xf numFmtId="0" fontId="4" fillId="6" borderId="35" xfId="0" applyFont="1" applyFill="1" applyBorder="1" applyAlignment="1">
      <alignment horizontal="center" vertical="top"/>
    </xf>
    <xf numFmtId="0" fontId="19" fillId="0" borderId="9" xfId="0" applyFont="1" applyBorder="1" applyAlignment="1">
      <alignment vertical="top"/>
    </xf>
    <xf numFmtId="0" fontId="20" fillId="0" borderId="9" xfId="0" applyFont="1" applyBorder="1" applyAlignment="1">
      <alignment vertical="top"/>
    </xf>
    <xf numFmtId="0" fontId="21" fillId="0" borderId="12" xfId="0" applyFont="1" applyBorder="1" applyAlignment="1">
      <alignment vertical="top"/>
    </xf>
    <xf numFmtId="0" fontId="22" fillId="0" borderId="21" xfId="1" applyBorder="1" applyAlignment="1">
      <alignment horizontal="center" vertical="top"/>
    </xf>
    <xf numFmtId="164" fontId="22" fillId="0" borderId="21" xfId="1" applyNumberFormat="1" applyBorder="1" applyAlignment="1">
      <alignment horizontal="center" vertical="top"/>
    </xf>
    <xf numFmtId="0" fontId="23" fillId="0" borderId="21" xfId="0" applyFont="1" applyBorder="1" applyAlignment="1">
      <alignment horizontal="center" vertical="top"/>
    </xf>
    <xf numFmtId="0" fontId="19" fillId="0" borderId="12" xfId="0" applyFont="1" applyBorder="1" applyAlignment="1">
      <alignment vertical="top"/>
    </xf>
    <xf numFmtId="0" fontId="19" fillId="0" borderId="9" xfId="0" applyFont="1" applyBorder="1" applyAlignment="1">
      <alignment horizontal="center" vertical="top"/>
    </xf>
    <xf numFmtId="0" fontId="19" fillId="0" borderId="14" xfId="0" applyFont="1" applyBorder="1" applyAlignment="1">
      <alignment vertical="top"/>
    </xf>
    <xf numFmtId="0" fontId="4" fillId="6" borderId="12" xfId="0" applyFont="1" applyFill="1" applyBorder="1" applyAlignment="1">
      <alignment horizontal="center" vertical="top"/>
    </xf>
    <xf numFmtId="0" fontId="19" fillId="0" borderId="8" xfId="0" applyFont="1" applyBorder="1" applyAlignment="1">
      <alignment horizontal="left" vertical="top"/>
    </xf>
    <xf numFmtId="0" fontId="24" fillId="2" borderId="1" xfId="0" applyFont="1" applyFill="1" applyBorder="1"/>
    <xf numFmtId="0" fontId="4" fillId="0" borderId="15" xfId="0" applyFont="1" applyBorder="1" applyAlignment="1">
      <alignment horizontal="center"/>
    </xf>
    <xf numFmtId="0" fontId="2" fillId="0" borderId="24" xfId="0" applyFont="1" applyBorder="1"/>
    <xf numFmtId="0" fontId="2" fillId="0" borderId="25" xfId="0" applyFont="1" applyBorder="1"/>
    <xf numFmtId="0" fontId="8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7" xfId="0" applyFont="1" applyBorder="1"/>
    <xf numFmtId="0" fontId="3" fillId="4" borderId="19" xfId="0" applyFont="1" applyFill="1" applyBorder="1" applyAlignment="1">
      <alignment horizontal="left" vertical="center" wrapText="1"/>
    </xf>
    <xf numFmtId="0" fontId="2" fillId="0" borderId="20" xfId="0" applyFont="1" applyBorder="1"/>
    <xf numFmtId="0" fontId="2" fillId="0" borderId="14" xfId="0" applyFont="1" applyBorder="1"/>
    <xf numFmtId="0" fontId="10" fillId="0" borderId="12" xfId="0" applyFont="1" applyBorder="1" applyAlignment="1">
      <alignment horizontal="left"/>
    </xf>
    <xf numFmtId="0" fontId="2" fillId="0" borderId="21" xfId="0" applyFont="1" applyBorder="1"/>
    <xf numFmtId="0" fontId="10" fillId="0" borderId="12" xfId="0" applyFont="1" applyBorder="1" applyAlignment="1">
      <alignment horizontal="center"/>
    </xf>
    <xf numFmtId="0" fontId="10" fillId="0" borderId="15" xfId="0" applyFont="1" applyBorder="1" applyAlignment="1">
      <alignment horizontal="left"/>
    </xf>
    <xf numFmtId="0" fontId="6" fillId="0" borderId="32" xfId="0" applyFont="1" applyBorder="1" applyAlignment="1">
      <alignment horizontal="left" vertical="top"/>
    </xf>
    <xf numFmtId="0" fontId="2" fillId="0" borderId="33" xfId="0" applyFont="1" applyBorder="1"/>
    <xf numFmtId="0" fontId="7" fillId="2" borderId="28" xfId="0" applyFont="1" applyFill="1" applyBorder="1" applyAlignment="1">
      <alignment horizontal="center"/>
    </xf>
    <xf numFmtId="0" fontId="2" fillId="0" borderId="29" xfId="0" applyFont="1" applyBorder="1"/>
    <xf numFmtId="0" fontId="16" fillId="3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/>
    </xf>
    <xf numFmtId="0" fontId="6" fillId="0" borderId="0" xfId="0" applyFont="1" applyAlignment="1">
      <alignment horizontal="left" vertical="top"/>
    </xf>
    <xf numFmtId="0" fontId="0" fillId="0" borderId="0" xfId="0"/>
    <xf numFmtId="49" fontId="10" fillId="0" borderId="15" xfId="0" applyNumberFormat="1" applyFont="1" applyBorder="1" applyAlignment="1">
      <alignment horizontal="left"/>
    </xf>
    <xf numFmtId="0" fontId="6" fillId="0" borderId="33" xfId="0" applyFont="1" applyBorder="1" applyAlignment="1">
      <alignment horizontal="left" vertical="top"/>
    </xf>
    <xf numFmtId="0" fontId="2" fillId="0" borderId="34" xfId="0" applyFont="1" applyBorder="1"/>
    <xf numFmtId="0" fontId="20" fillId="0" borderId="12" xfId="0" applyFont="1" applyBorder="1" applyAlignment="1">
      <alignment horizontal="left"/>
    </xf>
    <xf numFmtId="0" fontId="10" fillId="0" borderId="3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854"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99"/>
          <bgColor rgb="FFFFFF99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D9E2F3"/>
          <bgColor rgb="FFD9E2F3"/>
        </patternFill>
      </fill>
    </dxf>
    <dxf>
      <font>
        <color theme="0"/>
      </font>
      <fill>
        <patternFill patternType="solid">
          <fgColor rgb="FFC55A11"/>
          <bgColor rgb="FFC55A11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FF99"/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Sj5T-41h8ACPSTuds6a7FPfdQ3wf_vhZ/view?usp=drive_link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xbae23vkpK59iCBz6-D8e819shlnLKpb/view?usp=shari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_qFC20wg-ErESTOaUmACsgx-jh0lcPt1/view?usp=drive_link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T0aiuP5VZwDZwKQ774JqXhMkD4db8T54/view?usp=drive_link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DuzMLSfRsgrMqnebEbv4WatyZp2JE9Lp/view?usp=drive_link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GW0Uz_XBR7vjeic9gQKV2kfTwutyCMFE/view?usp=drive_link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-QD2lN1qbnzgVOkWo9ZBTOnvUHL_eTjh/view?usp=drive_link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SbankDA31XLPSb3TIpcNZW8Sb84TF8rP/view?usp=drive_link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Zj32Wl0pnbxO-8Dvojqk25FikrWvSSjx/view?usp=drive_link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9rFctzHw8MWqgYBLjLW61t83vClLIOP7/view?usp=drive_link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2ubqM0WjFeJQTZl6DYGE5CJj1x33C-XX/view?usp=drive_link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uXr6yZMwHExDlY3Fjy1QLqFBE4EvDln_/view?usp=drive_link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cjTGpv78293CcaGC6SnbmkdJRjxVtBld/view?usp=drive_link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ZJba8NYsrp49aJsCBAncgFI9aYMMbwBB/view?usp=drive_link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lbg08AwGYhyVn-p3TJMayvCkwykMKYzV/view?usp=drive_link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g_OyIcE-lQltOFcgIQ6jbHahBF6FJi96/view?usp=drive_link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-YfVy76jBQieS3A7LESf0bt9uNdkPVYX/view?usp=drive_link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1KXVWf1STJ_tw-ErfNY6wlXaqsEvzivo/view?usp=drive_link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gih_78P9d7I12k6dfQrxvLy4yvNgqPeJ/view?usp=drive_link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d-vNCD2eNHgl28Irt3_Ue9oPB3xY8Dhn/view?usp=drive_link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6SeY2Mxg2bqTYNG5iwcniWL10LopmMTd/view?usp=drive_link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QkUtNnVane2in7LOVXsgYQ02xuH_57b4/view?usp=drive_link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1egk0XYFmjFlUmtDFa-C6pGJAjIJYS7-/view?usp=drive_link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E7_qHjk6PpFbNQe3cHHBcw-TDVFBhzSm/view?usp=drive_link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bifzlqcOr1bX7c7OHo-iccg4vevV_qkC/view?usp=drive_link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ZywpPZaMO020chTzu46IL45GiPF07QfW/view?usp=drive_link" TargetMode="Externa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a3V9720BDEUCCQl4DmjVQoXagLPDLVsR/view?usp=drive_link" TargetMode="Externa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kVYMbk5a3xwcj598tuzaNrmozc6-wVPJ/view?usp=drive_link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1TMYGa2pbheT9zdKJ9e7A4quyf5AeOYT/view?usp=drive_link" TargetMode="Externa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mlaINB-XHtEV_SUkK7u7Ts5pzhnlHEM2/view?usp=drive_link" TargetMode="Externa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XwTDXSYJM6KKqzWqgQetmxrg4ec0f3ol/view?usp=drive_link" TargetMode="Externa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y1VA9BTUNchl_MI-yvPOEn2wo7LBNBrl/view?usp=drive_link" TargetMode="Externa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hWgrWZvtEl_6SB_opttH3av79JRKvOFr/view?usp=drive_link" TargetMode="Externa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9lEr8IgeyRopgjLYvsJZfNufzGAajNNd/view?usp=drive_link" TargetMode="Externa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e0Mrygk4GXAM63cJa9pwNA6y1xxSiveO/view?usp=drive_link" TargetMode="Externa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jmzY4EJMy0XJ9ccBi4KOiEeL9HnfI8ON/view?usp=drive_link" TargetMode="Externa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xELOgbLlUpbdI8QH_83a75CM0lhwtiQN/view?usp=drive_link" TargetMode="Externa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pbbjPBg85LLJTsDw-M5lqx3ogUN8fwKB/view?usp=drive_link" TargetMode="Externa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etDcWkBTJkK2ZOCam0vTCbtcNU8O7a-x/view?usp=drive_link" TargetMode="Externa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q2rUkG9I__lFVWNmqzSLa8T9fKqxDXwx/view?usp=drive_link" TargetMode="Externa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A8cVNM3qqJgth50XP4-sk7HtumBSSisP/view?usp=drive_link" TargetMode="Externa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r4GbM2D53kDM6V4W7Z5rhsGCTfqSayU_/view?usp=drive_link" TargetMode="Externa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73a2W6UKX_3DQAY7b8ehZQRJhmDxDHIC/view?usp=drive_link" TargetMode="Externa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ROWRnpgWuzhJjXxSAlXhnsOgi27nNQ4T/view?usp=drive_link" TargetMode="Externa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ROWRnpgWuzhJjXxSAlXhnsOgi27nNQ4T/view?usp=drive_link" TargetMode="Externa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ROWRnpgWuzhJjXxSAlXhnsOgi27nNQ4T/view?usp=drive_link" TargetMode="Externa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ROWRnpgWuzhJjXxSAlXhnsOgi27nNQ4T/view?usp=drive_link" TargetMode="Externa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ROWRnpgWuzhJjXxSAlXhnsOgi27nNQ4T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4"/>
  <sheetViews>
    <sheetView workbookViewId="0">
      <pane xSplit="1" topLeftCell="B1" activePane="topRight" state="frozen"/>
      <selection pane="topRight" activeCell="C56" sqref="C56:I56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1.179687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49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51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53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53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56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0" t="s">
        <v>58</v>
      </c>
      <c r="C9" s="121"/>
      <c r="D9" s="121"/>
      <c r="E9" s="121"/>
      <c r="F9" s="121"/>
      <c r="G9" s="121"/>
      <c r="H9" s="121"/>
      <c r="I9" s="121"/>
      <c r="J9" s="121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63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/>
      <c r="F12" s="34"/>
      <c r="G12" s="8"/>
      <c r="H12" s="35"/>
      <c r="I12" s="10" t="s">
        <v>24</v>
      </c>
      <c r="J12" s="36"/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21" si="0">B12+1</f>
        <v>3</v>
      </c>
      <c r="C13" s="4" t="s">
        <v>10</v>
      </c>
      <c r="D13" s="7" t="s">
        <v>11</v>
      </c>
      <c r="E13" s="11"/>
      <c r="F13" s="34"/>
      <c r="G13" s="8"/>
      <c r="H13" s="35"/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</row>
    <row r="18" spans="1:26" ht="23.25" customHeight="1">
      <c r="A18" s="15"/>
      <c r="B18" s="33">
        <f t="shared" si="0"/>
        <v>8</v>
      </c>
      <c r="C18" s="4" t="s">
        <v>73</v>
      </c>
      <c r="D18" s="5" t="s">
        <v>74</v>
      </c>
      <c r="E18" s="6"/>
      <c r="F18" s="2"/>
      <c r="G18" s="8"/>
      <c r="H18" s="9"/>
      <c r="I18" s="10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20</v>
      </c>
      <c r="D19" s="7" t="s">
        <v>23</v>
      </c>
      <c r="E19" s="6"/>
      <c r="F19" s="1"/>
      <c r="G19" s="8"/>
      <c r="H19" s="9"/>
      <c r="I19" s="10" t="s">
        <v>24</v>
      </c>
      <c r="J19" s="36"/>
      <c r="K19" s="15"/>
      <c r="L19" s="15"/>
      <c r="M19" s="15"/>
    </row>
    <row r="20" spans="1:26" ht="16.5" customHeight="1">
      <c r="A20" s="15"/>
      <c r="B20" s="33">
        <f t="shared" si="0"/>
        <v>10</v>
      </c>
      <c r="C20" s="4" t="s">
        <v>20</v>
      </c>
      <c r="D20" s="7" t="s">
        <v>37</v>
      </c>
      <c r="E20" s="6"/>
      <c r="F20" s="1"/>
      <c r="G20" s="8"/>
      <c r="H20" s="9"/>
      <c r="I20" s="10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20</v>
      </c>
      <c r="D21" s="7" t="s">
        <v>75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12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13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14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336</v>
      </c>
      <c r="E26" s="6"/>
      <c r="F26" s="1"/>
      <c r="G26" s="8"/>
      <c r="H26" s="9"/>
      <c r="I26" s="10"/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</row>
    <row r="29" spans="1:26" ht="14.25" customHeight="1">
      <c r="A29" s="15"/>
      <c r="B29" s="33">
        <v>15</v>
      </c>
      <c r="C29" s="88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</row>
    <row r="30" spans="1:26" ht="14.25" customHeight="1">
      <c r="A30" s="15"/>
      <c r="B30" s="33">
        <v>16</v>
      </c>
      <c r="C30" s="88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</row>
    <row r="31" spans="1:26" ht="14.25" customHeight="1">
      <c r="A31" s="15"/>
      <c r="B31" s="33">
        <v>17</v>
      </c>
      <c r="C31" s="88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</row>
    <row r="32" spans="1:26" ht="14.25" customHeight="1">
      <c r="A32" s="15"/>
      <c r="B32" s="33">
        <v>18</v>
      </c>
      <c r="C32" s="88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  <c r="K32" s="15"/>
      <c r="L32" s="15"/>
      <c r="M32" s="15"/>
    </row>
    <row r="33" spans="1:13" ht="14.25" customHeight="1">
      <c r="A33" s="15"/>
      <c r="B33" s="33">
        <f t="shared" ref="B33:B47" si="1">B32+1</f>
        <v>19</v>
      </c>
      <c r="C33" s="88" t="s">
        <v>103</v>
      </c>
      <c r="D33" s="7" t="s">
        <v>78</v>
      </c>
      <c r="E33" s="11"/>
      <c r="F33" s="34"/>
      <c r="G33" s="3"/>
      <c r="H33" s="9"/>
      <c r="I33" s="10" t="s">
        <v>76</v>
      </c>
      <c r="J33" s="44"/>
      <c r="K33" s="15"/>
      <c r="L33" s="15"/>
      <c r="M33" s="15"/>
    </row>
    <row r="34" spans="1:13" ht="14.25" customHeight="1">
      <c r="A34" s="15"/>
      <c r="B34" s="33">
        <f t="shared" si="1"/>
        <v>20</v>
      </c>
      <c r="C34" s="88" t="s">
        <v>103</v>
      </c>
      <c r="D34" s="5" t="s">
        <v>29</v>
      </c>
      <c r="E34" s="45"/>
      <c r="F34" s="45"/>
      <c r="G34" s="46"/>
      <c r="H34" s="9"/>
      <c r="I34" s="47" t="s">
        <v>76</v>
      </c>
      <c r="J34" s="44"/>
      <c r="K34" s="15"/>
      <c r="L34" s="15"/>
      <c r="M34" s="15"/>
    </row>
    <row r="35" spans="1:13" ht="14.25" customHeight="1">
      <c r="A35" s="15"/>
      <c r="B35" s="33">
        <f t="shared" si="1"/>
        <v>21</v>
      </c>
      <c r="C35" s="88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1"/>
        <v>22</v>
      </c>
      <c r="C36" s="88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1"/>
        <v>23</v>
      </c>
      <c r="C37" s="88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1"/>
        <v>24</v>
      </c>
      <c r="C38" s="88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1"/>
        <v>25</v>
      </c>
      <c r="C39" s="88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</row>
    <row r="40" spans="1:13" ht="14.25" customHeight="1">
      <c r="A40" s="15"/>
      <c r="B40" s="33">
        <f t="shared" si="1"/>
        <v>26</v>
      </c>
      <c r="C40" s="88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1"/>
        <v>27</v>
      </c>
      <c r="C41" s="88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1"/>
        <v>28</v>
      </c>
      <c r="C42" s="88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1"/>
        <v>29</v>
      </c>
      <c r="C43" s="88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f t="shared" si="1"/>
        <v>30</v>
      </c>
      <c r="C44" s="88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si="1"/>
        <v>31</v>
      </c>
      <c r="C45" s="88" t="s">
        <v>337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1"/>
        <v>32</v>
      </c>
      <c r="C46" s="88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f t="shared" si="1"/>
        <v>33</v>
      </c>
      <c r="C47" s="88" t="s">
        <v>103</v>
      </c>
      <c r="D47" s="45" t="s">
        <v>85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v>29</v>
      </c>
      <c r="C48" s="89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44"/>
      <c r="K48" s="15"/>
      <c r="L48" s="15"/>
      <c r="M48" s="51"/>
    </row>
    <row r="49" spans="1:13" ht="16.5" customHeight="1">
      <c r="A49" s="15"/>
      <c r="B49" s="33">
        <f t="shared" ref="B49:B53" si="2">B48+1</f>
        <v>30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2"/>
        <v>31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2"/>
        <v>32</v>
      </c>
      <c r="C51" s="49" t="s">
        <v>38</v>
      </c>
      <c r="D51" s="50" t="s">
        <v>42</v>
      </c>
      <c r="E51" s="12"/>
      <c r="F51" s="45"/>
      <c r="G51" s="46"/>
      <c r="H51" s="4"/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ref="B52" si="3">COUNTA($B$5:B46)</f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si="2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53">
    <cfRule type="containsText" dxfId="853" priority="1" operator="containsText" text="In Progress">
      <formula>NOT(ISERROR(SEARCH(("In Progress"),(G11))))</formula>
    </cfRule>
    <cfRule type="containsText" dxfId="852" priority="2" operator="containsText" text="Cancelled">
      <formula>NOT(ISERROR(SEARCH(("Cancelled"),(G11))))</formula>
    </cfRule>
    <cfRule type="containsText" dxfId="851" priority="3" operator="containsText" text="Postponed">
      <formula>NOT(ISERROR(SEARCH(("Postponed"),(G11))))</formula>
    </cfRule>
    <cfRule type="containsText" dxfId="850" priority="4" operator="containsText" text="Planned">
      <formula>NOT(ISERROR(SEARCH(("Planned"),(G11))))</formula>
    </cfRule>
    <cfRule type="containsText" dxfId="849" priority="5" operator="containsText" text="Completed">
      <formula>NOT(ISERROR(SEARCH(("Completed"),(G11))))</formula>
    </cfRule>
    <cfRule type="containsText" dxfId="848" priority="6" operator="containsText" text="Replaced">
      <formula>NOT(ISERROR(SEARCH(("Replaced"),(G11))))</formula>
    </cfRule>
  </conditionalFormatting>
  <conditionalFormatting sqref="I11:J53">
    <cfRule type="cellIs" dxfId="847" priority="7" operator="equal">
      <formula>"Not Applicable"</formula>
    </cfRule>
    <cfRule type="cellIs" dxfId="846" priority="8" operator="equal">
      <formula>"Applicable"</formula>
    </cfRule>
  </conditionalFormatting>
  <dataValidations count="4">
    <dataValidation type="list" allowBlank="1" showErrorMessage="1" sqref="D7:E7" xr:uid="{00000000-0002-0000-0100-000001000000}">
      <formula1>"Technical,Operations"</formula1>
    </dataValidation>
    <dataValidation type="list" allowBlank="1" showErrorMessage="1" sqref="E48:E53 E32:E33 E11:E27" xr:uid="{00000000-0002-0000-0100-000002000000}">
      <formula1>"High,Medium,Low,R"</formula1>
    </dataValidation>
    <dataValidation type="list" allowBlank="1" showErrorMessage="1" sqref="I11:I53" xr:uid="{00000000-0002-0000-0100-000000000000}">
      <formula1>"Applicable,Not Applicable"</formula1>
    </dataValidation>
    <dataValidation type="list" allowBlank="1" showErrorMessage="1" sqref="G11:G53" xr:uid="{00000000-0002-0000-0100-000003000000}">
      <formula1>"Planned,In Progress,Completed,Replaced,Postponed,Cancelled"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5"/>
  <sheetViews>
    <sheetView workbookViewId="0">
      <selection activeCell="J13" sqref="J13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3.1796875" customWidth="1"/>
    <col min="8" max="8" width="20.453125" customWidth="1"/>
    <col min="9" max="9" width="14.54296875" customWidth="1"/>
    <col min="10" max="10" width="26.81640625" customWidth="1"/>
    <col min="11" max="11" width="9.453125" customWidth="1"/>
    <col min="12" max="12" width="12.08984375" customWidth="1"/>
    <col min="13" max="13" width="51.08984375" customWidth="1"/>
    <col min="14" max="26" width="9.08984375" customWidth="1"/>
  </cols>
  <sheetData>
    <row r="1" spans="1:26" ht="40.5" customHeight="1">
      <c r="A1" s="15"/>
      <c r="B1" s="103" t="s">
        <v>91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26" ht="22.5" customHeight="1">
      <c r="A2" s="15"/>
      <c r="B2" s="106" t="s">
        <v>92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26" ht="14.25" customHeight="1">
      <c r="A3" s="15"/>
      <c r="B3" s="19" t="s">
        <v>48</v>
      </c>
      <c r="C3" s="20"/>
      <c r="D3" s="109" t="s">
        <v>93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26" ht="14.25" customHeight="1">
      <c r="A4" s="15"/>
      <c r="B4" s="19" t="s">
        <v>50</v>
      </c>
      <c r="C4" s="20"/>
      <c r="D4" s="109" t="s">
        <v>94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26" ht="14.25" customHeight="1">
      <c r="A5" s="15"/>
      <c r="B5" s="19" t="s">
        <v>52</v>
      </c>
      <c r="C5" s="20"/>
      <c r="D5" s="109" t="s">
        <v>95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26" ht="14.25" customHeight="1">
      <c r="A6" s="15"/>
      <c r="B6" s="19" t="s">
        <v>54</v>
      </c>
      <c r="C6" s="20"/>
      <c r="D6" s="109" t="s">
        <v>95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26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26" ht="12" customHeight="1">
      <c r="A8" s="15"/>
      <c r="B8" s="67" t="s">
        <v>57</v>
      </c>
      <c r="C8" s="68"/>
      <c r="D8" s="122">
        <v>25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26" ht="36" customHeight="1">
      <c r="A9" s="69"/>
      <c r="B9" s="120" t="s">
        <v>97</v>
      </c>
      <c r="C9" s="121"/>
      <c r="D9" s="121"/>
      <c r="E9" s="121"/>
      <c r="F9" s="121"/>
      <c r="G9" s="121"/>
      <c r="H9" s="121"/>
      <c r="I9" s="121"/>
      <c r="J9" s="121"/>
      <c r="K9" s="69"/>
      <c r="L9" s="69"/>
      <c r="M9" s="69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spans="1:26" ht="14.25" customHeight="1">
      <c r="A10" s="15"/>
      <c r="B10" s="26" t="s">
        <v>1</v>
      </c>
      <c r="C10" s="27" t="s">
        <v>98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99</v>
      </c>
      <c r="I10" s="71" t="s">
        <v>100</v>
      </c>
      <c r="J10" s="32" t="s">
        <v>101</v>
      </c>
      <c r="K10" s="15"/>
      <c r="L10" s="115" t="s">
        <v>64</v>
      </c>
      <c r="M10" s="116"/>
    </row>
    <row r="11" spans="1:26" ht="14.25" customHeight="1">
      <c r="A11" s="15"/>
      <c r="B11" s="33">
        <f t="shared" ref="B11:B21" si="0">COUNTA($B$5:B5)</f>
        <v>1</v>
      </c>
      <c r="C11" s="4" t="s">
        <v>5</v>
      </c>
      <c r="D11" s="7" t="s">
        <v>6</v>
      </c>
      <c r="E11" s="72"/>
      <c r="F11" s="34"/>
      <c r="G11" s="73"/>
      <c r="H11" s="35"/>
      <c r="I11" s="74" t="s">
        <v>24</v>
      </c>
      <c r="J11" s="36"/>
      <c r="K11" s="15"/>
      <c r="L11" s="37" t="s">
        <v>65</v>
      </c>
      <c r="M11" s="38" t="s">
        <v>66</v>
      </c>
    </row>
    <row r="12" spans="1:26" ht="14.25" customHeight="1">
      <c r="A12" s="15"/>
      <c r="B12" s="33">
        <f t="shared" si="0"/>
        <v>2</v>
      </c>
      <c r="C12" s="4" t="s">
        <v>5</v>
      </c>
      <c r="D12" s="7" t="s">
        <v>9</v>
      </c>
      <c r="E12" s="72"/>
      <c r="F12" s="34"/>
      <c r="G12" s="73"/>
      <c r="H12" s="35"/>
      <c r="I12" s="74" t="s">
        <v>24</v>
      </c>
      <c r="J12" s="36"/>
      <c r="K12" s="15"/>
      <c r="L12" s="37" t="s">
        <v>67</v>
      </c>
      <c r="M12" s="38" t="s">
        <v>68</v>
      </c>
    </row>
    <row r="13" spans="1:26" ht="14.25" customHeight="1">
      <c r="A13" s="15"/>
      <c r="B13" s="33">
        <f t="shared" si="0"/>
        <v>3</v>
      </c>
      <c r="C13" s="4" t="s">
        <v>10</v>
      </c>
      <c r="D13" s="7" t="s">
        <v>11</v>
      </c>
      <c r="E13" s="72" t="s">
        <v>7</v>
      </c>
      <c r="F13" s="34"/>
      <c r="G13" s="73" t="s">
        <v>8</v>
      </c>
      <c r="H13" s="35">
        <v>2017</v>
      </c>
      <c r="I13" s="74" t="s">
        <v>24</v>
      </c>
      <c r="J13" s="91" t="str">
        <f>HYPERLINK("https://drive.google.com/file/d/1581F3XH7_RHm30kErrep1IqnPg1GShd2/view?usp=sharing","Abdullahi Babanya")</f>
        <v>Abdullahi Babanya</v>
      </c>
      <c r="K13" s="15"/>
      <c r="L13" s="39" t="s">
        <v>69</v>
      </c>
      <c r="M13" s="37" t="s">
        <v>70</v>
      </c>
    </row>
    <row r="14" spans="1:26" ht="17.25" customHeight="1">
      <c r="A14" s="15"/>
      <c r="B14" s="33">
        <f t="shared" si="0"/>
        <v>4</v>
      </c>
      <c r="C14" s="4" t="s">
        <v>13</v>
      </c>
      <c r="D14" s="5" t="s">
        <v>14</v>
      </c>
      <c r="E14" s="72" t="s">
        <v>7</v>
      </c>
      <c r="F14" s="34"/>
      <c r="G14" s="73" t="s">
        <v>8</v>
      </c>
      <c r="H14" s="9">
        <v>2018</v>
      </c>
      <c r="I14" s="74" t="s">
        <v>24</v>
      </c>
      <c r="J14" s="91" t="str">
        <f>HYPERLINK("https://drive.google.com/file/d/1jlJHcSjYc7ejt6U9_zk_6LFJ8YpQCmY6/view?usp=drive_link","Abdullahi babanya Certificates")</f>
        <v>Abdullahi babanya Certificates</v>
      </c>
      <c r="K14" s="15"/>
      <c r="L14" s="37" t="s">
        <v>71</v>
      </c>
      <c r="M14" s="38" t="s">
        <v>72</v>
      </c>
    </row>
    <row r="15" spans="1:26" ht="14.25" customHeight="1">
      <c r="A15" s="15"/>
      <c r="B15" s="33">
        <f t="shared" si="0"/>
        <v>5</v>
      </c>
      <c r="C15" s="4" t="s">
        <v>10</v>
      </c>
      <c r="D15" s="5" t="s">
        <v>16</v>
      </c>
      <c r="E15" s="72" t="s">
        <v>7</v>
      </c>
      <c r="F15" s="75"/>
      <c r="G15" s="73" t="s">
        <v>8</v>
      </c>
      <c r="H15" s="9">
        <v>2019</v>
      </c>
      <c r="I15" s="74" t="s">
        <v>24</v>
      </c>
      <c r="J15" s="36"/>
      <c r="K15" s="15"/>
      <c r="L15" s="15"/>
      <c r="M15" s="15"/>
    </row>
    <row r="16" spans="1:26" ht="23.25" customHeight="1">
      <c r="A16" s="15"/>
      <c r="B16" s="33">
        <f t="shared" si="0"/>
        <v>6</v>
      </c>
      <c r="C16" s="4" t="s">
        <v>17</v>
      </c>
      <c r="D16" s="5" t="s">
        <v>18</v>
      </c>
      <c r="E16" s="12" t="s">
        <v>7</v>
      </c>
      <c r="F16" s="40"/>
      <c r="G16" s="46" t="s">
        <v>8</v>
      </c>
      <c r="H16" s="9">
        <v>2018</v>
      </c>
      <c r="I16" s="74" t="s">
        <v>24</v>
      </c>
      <c r="J16" s="36"/>
      <c r="K16" s="15"/>
      <c r="L16" s="15"/>
      <c r="M16" s="15"/>
    </row>
    <row r="17" spans="1:26" ht="16.5" customHeight="1">
      <c r="A17" s="15"/>
      <c r="B17" s="33">
        <f t="shared" si="0"/>
        <v>7</v>
      </c>
      <c r="C17" s="4" t="s">
        <v>10</v>
      </c>
      <c r="D17" s="7" t="s">
        <v>19</v>
      </c>
      <c r="E17" s="12" t="s">
        <v>7</v>
      </c>
      <c r="F17" s="42"/>
      <c r="G17" s="46" t="s">
        <v>8</v>
      </c>
      <c r="H17" s="9">
        <v>2022</v>
      </c>
      <c r="I17" s="74" t="s">
        <v>24</v>
      </c>
      <c r="J17" s="36"/>
      <c r="K17" s="15"/>
      <c r="L17" s="15"/>
      <c r="M17" s="15"/>
    </row>
    <row r="18" spans="1:26" ht="16.5" customHeight="1">
      <c r="A18" s="15"/>
      <c r="B18" s="33">
        <f t="shared" si="0"/>
        <v>8</v>
      </c>
      <c r="C18" s="4" t="s">
        <v>73</v>
      </c>
      <c r="D18" s="7" t="s">
        <v>74</v>
      </c>
      <c r="E18" s="12"/>
      <c r="F18" s="42"/>
      <c r="G18" s="46"/>
      <c r="H18" s="9"/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23</v>
      </c>
      <c r="E19" s="12" t="s">
        <v>7</v>
      </c>
      <c r="F19" s="42"/>
      <c r="G19" s="46" t="s">
        <v>8</v>
      </c>
      <c r="H19" s="9">
        <v>2022</v>
      </c>
      <c r="I19" s="74" t="s">
        <v>24</v>
      </c>
      <c r="J19" s="36"/>
      <c r="K19" s="15"/>
      <c r="L19" s="15"/>
      <c r="M19" s="15"/>
    </row>
    <row r="20" spans="1:26" ht="16.5" customHeight="1">
      <c r="A20" s="15"/>
      <c r="B20" s="33">
        <f t="shared" si="0"/>
        <v>10</v>
      </c>
      <c r="C20" s="4" t="s">
        <v>73</v>
      </c>
      <c r="D20" s="7" t="s">
        <v>37</v>
      </c>
      <c r="E20" s="12" t="s">
        <v>7</v>
      </c>
      <c r="F20" s="42"/>
      <c r="G20" s="46" t="s">
        <v>8</v>
      </c>
      <c r="H20" s="9">
        <v>2019</v>
      </c>
      <c r="I20" s="74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75</v>
      </c>
      <c r="E21" s="12" t="s">
        <v>7</v>
      </c>
      <c r="F21" s="42"/>
      <c r="G21" s="46" t="s">
        <v>8</v>
      </c>
      <c r="H21" s="9">
        <v>2020</v>
      </c>
      <c r="I21" s="74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12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13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14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15</v>
      </c>
      <c r="C26" s="88" t="s">
        <v>103</v>
      </c>
      <c r="D26" s="94" t="s">
        <v>334</v>
      </c>
      <c r="E26" s="95" t="s">
        <v>7</v>
      </c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16</v>
      </c>
      <c r="C27" s="4" t="s">
        <v>103</v>
      </c>
      <c r="D27" s="7" t="s">
        <v>22</v>
      </c>
      <c r="E27" s="12" t="s">
        <v>7</v>
      </c>
      <c r="F27" s="4"/>
      <c r="G27" s="46" t="s">
        <v>8</v>
      </c>
      <c r="H27" s="9">
        <v>2008</v>
      </c>
      <c r="I27" s="74" t="s">
        <v>24</v>
      </c>
      <c r="J27" s="36"/>
      <c r="K27" s="15"/>
      <c r="L27" s="15"/>
      <c r="M27" s="15"/>
    </row>
    <row r="28" spans="1:26" ht="14.25" customHeight="1">
      <c r="A28" s="15"/>
      <c r="B28" s="33">
        <v>17</v>
      </c>
      <c r="C28" s="4" t="s">
        <v>103</v>
      </c>
      <c r="D28" s="7" t="s">
        <v>77</v>
      </c>
      <c r="E28" s="4"/>
      <c r="F28" s="4"/>
      <c r="G28" s="46"/>
      <c r="H28" s="9"/>
      <c r="I28" s="74" t="s">
        <v>76</v>
      </c>
      <c r="J28" s="36"/>
      <c r="K28" s="15"/>
      <c r="L28" s="15"/>
      <c r="M28" s="15"/>
    </row>
    <row r="29" spans="1:26" ht="14.25" customHeight="1">
      <c r="A29" s="15"/>
      <c r="B29" s="33">
        <v>18</v>
      </c>
      <c r="C29" s="4" t="s">
        <v>103</v>
      </c>
      <c r="D29" s="7" t="s">
        <v>25</v>
      </c>
      <c r="E29" s="4"/>
      <c r="F29" s="4"/>
      <c r="G29" s="46"/>
      <c r="H29" s="9"/>
      <c r="I29" s="76" t="s">
        <v>76</v>
      </c>
      <c r="J29" s="36"/>
      <c r="K29" s="15"/>
      <c r="L29" s="15"/>
      <c r="M29" s="15"/>
    </row>
    <row r="30" spans="1:26" ht="14.25" customHeight="1">
      <c r="A30" s="15"/>
      <c r="B30" s="33">
        <v>19</v>
      </c>
      <c r="C30" s="4" t="s">
        <v>103</v>
      </c>
      <c r="D30" s="7" t="s">
        <v>26</v>
      </c>
      <c r="E30" s="4"/>
      <c r="F30" s="4"/>
      <c r="G30" s="46"/>
      <c r="H30" s="9"/>
      <c r="I30" s="77" t="s">
        <v>76</v>
      </c>
      <c r="J30" s="44"/>
      <c r="K30" s="15"/>
      <c r="L30" s="15"/>
      <c r="M30" s="15"/>
    </row>
    <row r="31" spans="1:26" ht="14.25" customHeight="1">
      <c r="A31" s="15"/>
      <c r="B31" s="33">
        <v>20</v>
      </c>
      <c r="C31" s="4" t="s">
        <v>103</v>
      </c>
      <c r="D31" s="7" t="s">
        <v>27</v>
      </c>
      <c r="E31" s="4"/>
      <c r="F31" s="4"/>
      <c r="G31" s="46"/>
      <c r="H31" s="9"/>
      <c r="I31" s="77" t="s">
        <v>76</v>
      </c>
      <c r="J31" s="44"/>
      <c r="K31" s="15"/>
      <c r="L31" s="15"/>
      <c r="M31" s="15"/>
    </row>
    <row r="32" spans="1:26" ht="14.25" customHeight="1">
      <c r="A32" s="15"/>
      <c r="B32" s="33">
        <v>21</v>
      </c>
      <c r="C32" s="4" t="s">
        <v>103</v>
      </c>
      <c r="D32" s="7" t="s">
        <v>28</v>
      </c>
      <c r="E32" s="4"/>
      <c r="F32" s="4"/>
      <c r="G32" s="46"/>
      <c r="H32" s="9"/>
      <c r="I32" s="77" t="s">
        <v>76</v>
      </c>
      <c r="J32" s="44"/>
      <c r="K32" s="15"/>
      <c r="L32" s="15"/>
      <c r="M32" s="15"/>
    </row>
    <row r="33" spans="1:13" ht="14.25" customHeight="1">
      <c r="A33" s="15"/>
      <c r="B33" s="33">
        <v>22</v>
      </c>
      <c r="C33" s="4" t="s">
        <v>103</v>
      </c>
      <c r="D33" s="7" t="s">
        <v>104</v>
      </c>
      <c r="E33" s="4"/>
      <c r="F33" s="4"/>
      <c r="G33" s="46"/>
      <c r="H33" s="9"/>
      <c r="I33" s="77" t="s">
        <v>76</v>
      </c>
      <c r="J33" s="44"/>
      <c r="K33" s="15"/>
      <c r="L33" s="15"/>
      <c r="M33" s="15"/>
    </row>
    <row r="34" spans="1:13" ht="14.25" customHeight="1">
      <c r="A34" s="15"/>
      <c r="B34" s="33">
        <v>23</v>
      </c>
      <c r="C34" s="4" t="s">
        <v>103</v>
      </c>
      <c r="D34" s="5" t="s">
        <v>29</v>
      </c>
      <c r="E34" s="45" t="s">
        <v>132</v>
      </c>
      <c r="F34" s="45">
        <v>2026</v>
      </c>
      <c r="G34" s="46" t="s">
        <v>15</v>
      </c>
      <c r="H34" s="9"/>
      <c r="I34" s="78" t="s">
        <v>24</v>
      </c>
      <c r="J34" s="44"/>
      <c r="K34" s="15"/>
      <c r="L34" s="15"/>
      <c r="M34" s="15"/>
    </row>
    <row r="35" spans="1:13" ht="14.25" customHeight="1">
      <c r="A35" s="15"/>
      <c r="B35" s="33">
        <v>24</v>
      </c>
      <c r="C35" s="4" t="s">
        <v>103</v>
      </c>
      <c r="D35" s="5" t="s">
        <v>30</v>
      </c>
      <c r="E35" s="45" t="s">
        <v>105</v>
      </c>
      <c r="F35" s="45"/>
      <c r="G35" s="46" t="s">
        <v>8</v>
      </c>
      <c r="H35" s="9">
        <v>2025</v>
      </c>
      <c r="I35" s="78" t="s">
        <v>24</v>
      </c>
      <c r="J35" s="44"/>
      <c r="K35" s="15"/>
      <c r="L35" s="15"/>
      <c r="M35" s="15"/>
    </row>
    <row r="36" spans="1:13" ht="14.25" customHeight="1">
      <c r="A36" s="15"/>
      <c r="B36" s="33">
        <v>25</v>
      </c>
      <c r="C36" s="4" t="s">
        <v>103</v>
      </c>
      <c r="D36" s="7" t="s">
        <v>31</v>
      </c>
      <c r="E36" s="6" t="s">
        <v>7</v>
      </c>
      <c r="F36" s="2"/>
      <c r="G36" s="8" t="s">
        <v>8</v>
      </c>
      <c r="H36" s="9">
        <v>2020</v>
      </c>
      <c r="I36" s="77" t="s">
        <v>24</v>
      </c>
      <c r="J36" s="44"/>
      <c r="K36" s="15"/>
      <c r="L36" s="15"/>
      <c r="M36" s="15"/>
    </row>
    <row r="37" spans="1:13" ht="14.25" customHeight="1">
      <c r="A37" s="15"/>
      <c r="B37" s="33">
        <v>26</v>
      </c>
      <c r="C37" s="4" t="s">
        <v>103</v>
      </c>
      <c r="D37" s="5" t="s">
        <v>79</v>
      </c>
      <c r="E37" s="45" t="s">
        <v>106</v>
      </c>
      <c r="F37" s="45"/>
      <c r="G37" s="46" t="s">
        <v>8</v>
      </c>
      <c r="H37" s="9">
        <v>2020</v>
      </c>
      <c r="I37" s="78" t="s">
        <v>24</v>
      </c>
      <c r="J37" s="44"/>
      <c r="K37" s="15"/>
      <c r="L37" s="15"/>
      <c r="M37" s="15"/>
    </row>
    <row r="38" spans="1:13" ht="14.25" customHeight="1">
      <c r="A38" s="15"/>
      <c r="B38" s="33">
        <v>27</v>
      </c>
      <c r="C38" s="4" t="s">
        <v>103</v>
      </c>
      <c r="D38" s="5" t="s">
        <v>107</v>
      </c>
      <c r="E38" s="45"/>
      <c r="F38" s="45"/>
      <c r="G38" s="46"/>
      <c r="H38" s="9"/>
      <c r="I38" s="78" t="s">
        <v>76</v>
      </c>
      <c r="J38" s="44"/>
      <c r="K38" s="15"/>
      <c r="L38" s="15"/>
      <c r="M38" s="15"/>
    </row>
    <row r="39" spans="1:13" ht="14.25" customHeight="1">
      <c r="A39" s="15"/>
      <c r="B39" s="33">
        <v>28</v>
      </c>
      <c r="C39" s="4" t="s">
        <v>103</v>
      </c>
      <c r="D39" s="5" t="s">
        <v>32</v>
      </c>
      <c r="E39" s="45"/>
      <c r="F39" s="45"/>
      <c r="G39" s="46"/>
      <c r="H39" s="9"/>
      <c r="I39" s="78" t="s">
        <v>24</v>
      </c>
      <c r="J39" s="44"/>
      <c r="K39" s="15"/>
      <c r="L39" s="15"/>
      <c r="M39" s="15"/>
    </row>
    <row r="40" spans="1:13" ht="14.25" customHeight="1">
      <c r="A40" s="15"/>
      <c r="B40" s="33">
        <v>29</v>
      </c>
      <c r="C40" s="4" t="s">
        <v>103</v>
      </c>
      <c r="D40" s="5" t="s">
        <v>33</v>
      </c>
      <c r="E40" s="45"/>
      <c r="F40" s="45"/>
      <c r="G40" s="46"/>
      <c r="H40" s="9"/>
      <c r="I40" s="77" t="s">
        <v>24</v>
      </c>
      <c r="J40" s="44"/>
      <c r="K40" s="15"/>
      <c r="L40" s="15"/>
      <c r="M40" s="15"/>
    </row>
    <row r="41" spans="1:13" ht="14.25" customHeight="1">
      <c r="A41" s="15"/>
      <c r="B41" s="33">
        <v>30</v>
      </c>
      <c r="C41" s="4" t="s">
        <v>103</v>
      </c>
      <c r="D41" s="5" t="s">
        <v>34</v>
      </c>
      <c r="E41" s="45"/>
      <c r="F41" s="45"/>
      <c r="G41" s="46"/>
      <c r="H41" s="9"/>
      <c r="I41" s="77" t="s">
        <v>24</v>
      </c>
      <c r="J41" s="44"/>
      <c r="K41" s="15"/>
      <c r="L41" s="15"/>
      <c r="M41" s="15"/>
    </row>
    <row r="42" spans="1:13" ht="14.25" customHeight="1">
      <c r="A42" s="15"/>
      <c r="B42" s="33">
        <v>31</v>
      </c>
      <c r="C42" s="4" t="s">
        <v>103</v>
      </c>
      <c r="D42" s="5" t="s">
        <v>35</v>
      </c>
      <c r="E42" s="45"/>
      <c r="F42" s="45"/>
      <c r="G42" s="46" t="s">
        <v>8</v>
      </c>
      <c r="H42" s="9">
        <v>2018</v>
      </c>
      <c r="I42" s="77" t="s">
        <v>24</v>
      </c>
      <c r="J42" s="44"/>
      <c r="K42" s="15"/>
      <c r="L42" s="15"/>
      <c r="M42" s="15"/>
    </row>
    <row r="43" spans="1:13" ht="14.25" customHeight="1">
      <c r="A43" s="15"/>
      <c r="B43" s="33">
        <v>32</v>
      </c>
      <c r="C43" s="88" t="s">
        <v>103</v>
      </c>
      <c r="D43" s="5" t="s">
        <v>36</v>
      </c>
      <c r="E43" s="45"/>
      <c r="F43" s="45"/>
      <c r="G43" s="46"/>
      <c r="H43" s="9"/>
      <c r="I43" s="78" t="s">
        <v>24</v>
      </c>
      <c r="J43" s="44"/>
      <c r="K43" s="15"/>
      <c r="L43" s="15"/>
      <c r="M43" s="15"/>
    </row>
    <row r="44" spans="1:13" ht="14.25" customHeight="1">
      <c r="A44" s="15"/>
      <c r="B44" s="33">
        <v>33</v>
      </c>
      <c r="C44" s="88" t="s">
        <v>103</v>
      </c>
      <c r="D44" s="5" t="s">
        <v>108</v>
      </c>
      <c r="E44" s="45" t="s">
        <v>109</v>
      </c>
      <c r="F44" s="45"/>
      <c r="G44" s="46" t="s">
        <v>8</v>
      </c>
      <c r="H44" s="9">
        <v>2024</v>
      </c>
      <c r="I44" s="78" t="s">
        <v>24</v>
      </c>
      <c r="J44" s="44"/>
      <c r="K44" s="15"/>
      <c r="L44" s="15"/>
      <c r="M44" s="15"/>
    </row>
    <row r="45" spans="1:13" ht="14.25" customHeight="1">
      <c r="A45" s="15"/>
      <c r="B45" s="33">
        <v>34</v>
      </c>
      <c r="C45" s="88" t="s">
        <v>103</v>
      </c>
      <c r="D45" s="5" t="s">
        <v>110</v>
      </c>
      <c r="E45" s="45"/>
      <c r="F45" s="45"/>
      <c r="G45" s="46"/>
      <c r="H45" s="9"/>
      <c r="I45" s="78" t="s">
        <v>24</v>
      </c>
      <c r="J45" s="44"/>
      <c r="K45" s="15"/>
      <c r="L45" s="15"/>
      <c r="M45" s="15"/>
    </row>
    <row r="46" spans="1:13" ht="14.25" customHeight="1">
      <c r="A46" s="15"/>
      <c r="B46" s="33">
        <v>35</v>
      </c>
      <c r="C46" s="88" t="s">
        <v>103</v>
      </c>
      <c r="D46" s="5" t="s">
        <v>111</v>
      </c>
      <c r="E46" s="45"/>
      <c r="F46" s="45"/>
      <c r="G46" s="46"/>
      <c r="H46" s="9"/>
      <c r="I46" s="78" t="s">
        <v>24</v>
      </c>
      <c r="J46" s="44"/>
      <c r="K46" s="15"/>
      <c r="L46" s="15"/>
      <c r="M46" s="15"/>
    </row>
    <row r="47" spans="1:13" ht="14.25" customHeight="1">
      <c r="A47" s="15"/>
      <c r="B47" s="33">
        <v>36</v>
      </c>
      <c r="C47" s="88" t="s">
        <v>103</v>
      </c>
      <c r="D47" s="5" t="s">
        <v>112</v>
      </c>
      <c r="E47" s="45" t="s">
        <v>113</v>
      </c>
      <c r="F47" s="45"/>
      <c r="G47" s="46" t="s">
        <v>8</v>
      </c>
      <c r="H47" s="9">
        <v>2022</v>
      </c>
      <c r="I47" s="78" t="s">
        <v>24</v>
      </c>
      <c r="J47" s="44"/>
      <c r="K47" s="15"/>
      <c r="L47" s="15"/>
      <c r="M47" s="15"/>
    </row>
    <row r="48" spans="1:13" ht="16.5" customHeight="1">
      <c r="A48" s="15"/>
      <c r="B48" s="33">
        <v>37</v>
      </c>
      <c r="C48" s="88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44"/>
      <c r="K48" s="15"/>
      <c r="L48" s="15"/>
      <c r="M48" s="51"/>
    </row>
    <row r="49" spans="1:13" ht="16.5" customHeight="1">
      <c r="A49" s="15"/>
      <c r="B49" s="33">
        <v>38</v>
      </c>
      <c r="C49" s="49" t="s">
        <v>38</v>
      </c>
      <c r="D49" s="79" t="s">
        <v>40</v>
      </c>
      <c r="E49" s="12"/>
      <c r="F49" s="45"/>
      <c r="G49" s="46"/>
      <c r="H49" s="9"/>
      <c r="I49" s="78" t="s">
        <v>24</v>
      </c>
      <c r="J49" s="44"/>
      <c r="K49" s="15"/>
      <c r="L49" s="15"/>
      <c r="M49" s="15"/>
    </row>
    <row r="50" spans="1:13" ht="16.5" customHeight="1">
      <c r="A50" s="15"/>
      <c r="B50" s="33">
        <v>39</v>
      </c>
      <c r="C50" s="49" t="s">
        <v>38</v>
      </c>
      <c r="D50" s="79" t="s">
        <v>41</v>
      </c>
      <c r="E50" s="12" t="s">
        <v>114</v>
      </c>
      <c r="F50" s="45"/>
      <c r="G50" s="46" t="s">
        <v>8</v>
      </c>
      <c r="H50" s="9">
        <v>2018</v>
      </c>
      <c r="I50" s="78" t="s">
        <v>24</v>
      </c>
      <c r="J50" s="44"/>
      <c r="K50" s="15"/>
      <c r="L50" s="15"/>
      <c r="M50" s="15"/>
    </row>
    <row r="51" spans="1:13" ht="16.5" customHeight="1">
      <c r="A51" s="15"/>
      <c r="B51" s="33">
        <v>40</v>
      </c>
      <c r="C51" s="49" t="s">
        <v>38</v>
      </c>
      <c r="D51" s="50" t="s">
        <v>42</v>
      </c>
      <c r="E51" s="12" t="s">
        <v>71</v>
      </c>
      <c r="F51" s="45"/>
      <c r="G51" s="46" t="s">
        <v>8</v>
      </c>
      <c r="H51" s="4">
        <v>2023</v>
      </c>
      <c r="I51" s="78" t="s">
        <v>24</v>
      </c>
      <c r="J51" s="44"/>
      <c r="K51" s="15"/>
      <c r="L51" s="15"/>
      <c r="M51" s="15"/>
    </row>
    <row r="52" spans="1:13" ht="16.5" customHeight="1">
      <c r="A52" s="15"/>
      <c r="B52" s="33">
        <v>41</v>
      </c>
      <c r="C52" s="49" t="s">
        <v>38</v>
      </c>
      <c r="D52" s="50" t="s">
        <v>43</v>
      </c>
      <c r="E52" s="12"/>
      <c r="F52" s="45"/>
      <c r="G52" s="46"/>
      <c r="H52" s="4"/>
      <c r="I52" s="78" t="s">
        <v>24</v>
      </c>
      <c r="J52" s="44"/>
      <c r="K52" s="15"/>
      <c r="L52" s="15"/>
      <c r="M52" s="15"/>
    </row>
    <row r="53" spans="1:13" ht="16.5" customHeight="1">
      <c r="A53" s="15"/>
      <c r="B53" s="33">
        <v>42</v>
      </c>
      <c r="C53" s="52" t="s">
        <v>38</v>
      </c>
      <c r="D53" s="53" t="s">
        <v>44</v>
      </c>
      <c r="E53" s="13"/>
      <c r="F53" s="14"/>
      <c r="G53" s="54"/>
      <c r="H53" s="55"/>
      <c r="I53" s="80" t="s">
        <v>24</v>
      </c>
      <c r="J53" s="57"/>
      <c r="K53" s="15"/>
      <c r="L53" s="15"/>
      <c r="M53" s="15"/>
    </row>
    <row r="54" spans="1:13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53">
    <cfRule type="containsText" dxfId="845" priority="1" operator="containsText" text="In Progress">
      <formula>NOT(ISERROR(SEARCH(("In Progress"),(G11))))</formula>
    </cfRule>
    <cfRule type="containsText" dxfId="844" priority="2" operator="containsText" text="Cancelled">
      <formula>NOT(ISERROR(SEARCH(("Cancelled"),(G11))))</formula>
    </cfRule>
    <cfRule type="containsText" dxfId="843" priority="3" operator="containsText" text="Postponed">
      <formula>NOT(ISERROR(SEARCH(("Postponed"),(G11))))</formula>
    </cfRule>
    <cfRule type="containsText" dxfId="842" priority="4" operator="containsText" text="Planned">
      <formula>NOT(ISERROR(SEARCH(("Planned"),(G11))))</formula>
    </cfRule>
    <cfRule type="containsText" dxfId="841" priority="5" operator="containsText" text="Completed">
      <formula>NOT(ISERROR(SEARCH(("Completed"),(G11))))</formula>
    </cfRule>
    <cfRule type="containsText" dxfId="840" priority="6" operator="containsText" text="Replaced">
      <formula>NOT(ISERROR(SEARCH(("Replaced"),(G11))))</formula>
    </cfRule>
  </conditionalFormatting>
  <conditionalFormatting sqref="I11:J53">
    <cfRule type="cellIs" dxfId="839" priority="7" operator="equal">
      <formula>"Not Applicable"</formula>
    </cfRule>
    <cfRule type="cellIs" dxfId="838" priority="8" operator="equal">
      <formula>"Applicable"</formula>
    </cfRule>
  </conditionalFormatting>
  <dataValidations count="4">
    <dataValidation type="list" allowBlank="1" showErrorMessage="1" sqref="I11:I53" xr:uid="{00000000-0002-0000-0200-000000000000}">
      <formula1>"Applicable,Not Applicable"</formula1>
    </dataValidation>
    <dataValidation type="list" allowBlank="1" showErrorMessage="1" sqref="D7:E7" xr:uid="{00000000-0002-0000-0200-000001000000}">
      <formula1>"Technical,Operations"</formula1>
    </dataValidation>
    <dataValidation type="list" allowBlank="1" showErrorMessage="1" sqref="E48:E53 E36 E11:E27" xr:uid="{00000000-0002-0000-0200-000002000000}">
      <formula1>"High,Medium,Low,R"</formula1>
    </dataValidation>
    <dataValidation type="list" allowBlank="1" showErrorMessage="1" sqref="G11:G53" xr:uid="{00000000-0002-0000-0200-000003000000}">
      <formula1>"Planned,In Progress,Completed,Replaced,Postponed,Cancelled"</formula1>
    </dataValidation>
  </dataValidations>
  <pageMargins left="0.7" right="0.7" top="0.75" bottom="0.75" header="0" footer="0"/>
  <pageSetup orientation="landscape"/>
  <colBreaks count="1" manualBreakCount="1">
    <brk id="11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FEAB-4E72-40D9-81BD-D09D971D16BE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5"/>
  <sheetViews>
    <sheetView workbookViewId="0">
      <selection activeCell="J30" sqref="J30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1.45312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338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145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146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146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67" t="s">
        <v>57</v>
      </c>
      <c r="C8" s="68"/>
      <c r="D8" s="112">
        <v>18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13" t="s">
        <v>147</v>
      </c>
      <c r="C9" s="114"/>
      <c r="D9" s="114"/>
      <c r="E9" s="114"/>
      <c r="F9" s="114"/>
      <c r="G9" s="114"/>
      <c r="H9" s="114"/>
      <c r="I9" s="114"/>
      <c r="J9" s="11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/>
      <c r="F12" s="34"/>
      <c r="G12" s="8"/>
      <c r="H12" s="35"/>
      <c r="I12" s="10" t="s">
        <v>24</v>
      </c>
      <c r="J12" s="36"/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21" si="0">B12+1</f>
        <v>3</v>
      </c>
      <c r="C13" s="4" t="s">
        <v>10</v>
      </c>
      <c r="D13" s="7" t="s">
        <v>11</v>
      </c>
      <c r="E13" s="11"/>
      <c r="F13" s="34"/>
      <c r="G13" s="8"/>
      <c r="H13" s="35"/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 t="s">
        <v>7</v>
      </c>
      <c r="F14" s="40"/>
      <c r="G14" s="41" t="s">
        <v>8</v>
      </c>
      <c r="H14" s="9">
        <v>2009</v>
      </c>
      <c r="I14" s="10" t="s">
        <v>24</v>
      </c>
      <c r="J14" s="93" t="s">
        <v>148</v>
      </c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344</v>
      </c>
      <c r="E16" s="6" t="s">
        <v>7</v>
      </c>
      <c r="F16" s="2"/>
      <c r="G16" s="8" t="s">
        <v>8</v>
      </c>
      <c r="H16" s="9">
        <v>2009</v>
      </c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</row>
    <row r="18" spans="1:26" ht="16.5" customHeight="1">
      <c r="A18" s="15"/>
      <c r="B18" s="33">
        <f t="shared" si="0"/>
        <v>8</v>
      </c>
      <c r="C18" s="4" t="s">
        <v>73</v>
      </c>
      <c r="D18" s="7" t="s">
        <v>37</v>
      </c>
      <c r="E18" s="12" t="s">
        <v>7</v>
      </c>
      <c r="F18" s="42"/>
      <c r="G18" s="46" t="s">
        <v>8</v>
      </c>
      <c r="H18" s="9">
        <v>2019</v>
      </c>
      <c r="I18" s="74" t="s">
        <v>24</v>
      </c>
      <c r="J18" s="91" t="str">
        <f>HYPERLINK("https://drive.google.com/file/d/1NJDY1Z18Zqgk1SUdr5i4Ls20bYqbCRgv/view?usp=drive_link","B737CL")</f>
        <v>B737CL</v>
      </c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75</v>
      </c>
      <c r="E19" s="12" t="s">
        <v>7</v>
      </c>
      <c r="F19" s="42"/>
      <c r="G19" s="46" t="s">
        <v>8</v>
      </c>
      <c r="H19" s="9">
        <v>2020</v>
      </c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46"/>
      <c r="H20" s="9"/>
      <c r="I20" s="10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 t="s">
        <v>7</v>
      </c>
      <c r="F21" s="1"/>
      <c r="G21" s="8" t="s">
        <v>8</v>
      </c>
      <c r="H21" s="9">
        <v>2022</v>
      </c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16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17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18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</row>
    <row r="28" spans="1:26" ht="14.25" customHeight="1">
      <c r="A28" s="15"/>
      <c r="B28" s="33">
        <v>15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</row>
    <row r="29" spans="1:26" ht="14.25" customHeight="1">
      <c r="A29" s="15"/>
      <c r="B29" s="33">
        <v>16</v>
      </c>
      <c r="C29" s="4" t="s">
        <v>103</v>
      </c>
      <c r="D29" s="7" t="s">
        <v>25</v>
      </c>
      <c r="E29" s="11" t="s">
        <v>7</v>
      </c>
      <c r="F29" s="11"/>
      <c r="G29" s="3" t="s">
        <v>8</v>
      </c>
      <c r="H29" s="9">
        <v>2011</v>
      </c>
      <c r="I29" s="10" t="s">
        <v>24</v>
      </c>
      <c r="J29" s="36"/>
      <c r="K29" s="15"/>
      <c r="L29" s="15"/>
      <c r="M29" s="15"/>
    </row>
    <row r="30" spans="1:26" ht="14.25" customHeight="1">
      <c r="A30" s="15"/>
      <c r="B30" s="33">
        <v>17</v>
      </c>
      <c r="C30" s="4" t="s">
        <v>103</v>
      </c>
      <c r="D30" s="7" t="s">
        <v>26</v>
      </c>
      <c r="E30" s="11" t="s">
        <v>7</v>
      </c>
      <c r="F30" s="11"/>
      <c r="G30" s="3" t="s">
        <v>8</v>
      </c>
      <c r="H30" s="9">
        <v>2013</v>
      </c>
      <c r="I30" s="10" t="s">
        <v>24</v>
      </c>
      <c r="J30" s="92" t="str">
        <f>HYPERLINK("https://drive.google.com/file/d/1mu1prOPktfdmL3e1Q60hRvCAv1MOSlOU/view?usp=drive_link","CPL")</f>
        <v>CPL</v>
      </c>
      <c r="K30" s="15"/>
      <c r="L30" s="15"/>
      <c r="M30" s="15"/>
    </row>
    <row r="31" spans="1:26" ht="14.25" customHeight="1">
      <c r="A31" s="15"/>
      <c r="B31" s="33">
        <v>18</v>
      </c>
      <c r="C31" s="4" t="s">
        <v>103</v>
      </c>
      <c r="D31" s="7" t="s">
        <v>27</v>
      </c>
      <c r="E31" s="11"/>
      <c r="F31" s="11"/>
      <c r="G31" s="3"/>
      <c r="H31" s="9"/>
      <c r="I31" s="10" t="s">
        <v>24</v>
      </c>
      <c r="J31" s="44"/>
      <c r="K31" s="15"/>
      <c r="L31" s="15"/>
      <c r="M31" s="15"/>
    </row>
    <row r="32" spans="1:26" ht="14.25" customHeight="1">
      <c r="A32" s="15"/>
      <c r="B32" s="33">
        <f t="shared" ref="B32:B46" si="1">B31+1</f>
        <v>19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</row>
    <row r="33" spans="1:13" ht="14.25" customHeight="1">
      <c r="A33" s="15"/>
      <c r="B33" s="33">
        <f t="shared" si="1"/>
        <v>20</v>
      </c>
      <c r="C33" s="4" t="s">
        <v>103</v>
      </c>
      <c r="D33" s="7" t="s">
        <v>78</v>
      </c>
      <c r="E33" s="11" t="s">
        <v>114</v>
      </c>
      <c r="F33" s="34"/>
      <c r="G33" s="3" t="s">
        <v>8</v>
      </c>
      <c r="H33" s="9">
        <v>2010</v>
      </c>
      <c r="I33" s="10" t="s">
        <v>24</v>
      </c>
      <c r="J33" s="44"/>
      <c r="K33" s="15"/>
      <c r="L33" s="15"/>
      <c r="M33" s="15"/>
    </row>
    <row r="34" spans="1:13" ht="14.25" customHeight="1">
      <c r="A34" s="15"/>
      <c r="B34" s="33">
        <f t="shared" si="1"/>
        <v>21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76</v>
      </c>
      <c r="J34" s="44"/>
      <c r="K34" s="15"/>
      <c r="L34" s="15"/>
      <c r="M34" s="15"/>
    </row>
    <row r="35" spans="1:13" ht="14.25" customHeight="1">
      <c r="A35" s="15"/>
      <c r="B35" s="33">
        <f t="shared" si="1"/>
        <v>22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1"/>
        <v>23</v>
      </c>
      <c r="C36" s="4" t="s">
        <v>103</v>
      </c>
      <c r="D36" s="7" t="s">
        <v>31</v>
      </c>
      <c r="E36" s="4" t="s">
        <v>143</v>
      </c>
      <c r="F36" s="4"/>
      <c r="G36" s="46" t="s">
        <v>8</v>
      </c>
      <c r="H36" s="9">
        <v>2020</v>
      </c>
      <c r="I36" s="48" t="s">
        <v>24</v>
      </c>
      <c r="J36" s="92" t="str">
        <f>HYPERLINK("https://drive.google.com/file/d/1KjokonMUEb7wdyBpPQ-KEUiRGwvmCNJh/view?usp=drive_link","HF cert")</f>
        <v>HF cert</v>
      </c>
      <c r="K36" s="15"/>
      <c r="L36" s="15"/>
      <c r="M36" s="15"/>
    </row>
    <row r="37" spans="1:13" ht="14.25" customHeight="1">
      <c r="A37" s="15"/>
      <c r="B37" s="33">
        <f t="shared" si="1"/>
        <v>24</v>
      </c>
      <c r="C37" s="4" t="s">
        <v>103</v>
      </c>
      <c r="D37" s="5" t="s">
        <v>79</v>
      </c>
      <c r="E37" s="45" t="s">
        <v>136</v>
      </c>
      <c r="F37" s="45"/>
      <c r="G37" s="46" t="s">
        <v>8</v>
      </c>
      <c r="H37" s="9">
        <v>2021</v>
      </c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1"/>
        <v>25</v>
      </c>
      <c r="C38" s="4" t="s">
        <v>103</v>
      </c>
      <c r="D38" s="5" t="s">
        <v>32</v>
      </c>
      <c r="E38" s="45" t="s">
        <v>136</v>
      </c>
      <c r="F38" s="45"/>
      <c r="G38" s="46" t="s">
        <v>8</v>
      </c>
      <c r="H38" s="9">
        <v>2005</v>
      </c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1"/>
        <v>26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</row>
    <row r="40" spans="1:13" ht="14.25" customHeight="1">
      <c r="A40" s="15"/>
      <c r="B40" s="33">
        <f t="shared" si="1"/>
        <v>27</v>
      </c>
      <c r="C40" s="4" t="s">
        <v>103</v>
      </c>
      <c r="D40" s="5" t="s">
        <v>33</v>
      </c>
      <c r="E40" s="45" t="s">
        <v>136</v>
      </c>
      <c r="F40" s="45"/>
      <c r="G40" s="46" t="s">
        <v>8</v>
      </c>
      <c r="H40" s="9">
        <v>2020</v>
      </c>
      <c r="I40" s="48" t="s">
        <v>24</v>
      </c>
      <c r="J40" s="92" t="str">
        <f>HYPERLINK("https://drive.google.com/file/d/1ypW_eqRh8X3qUE3d1ez2_PlDYdY-RvGB/view?usp=drive_link","UAS")</f>
        <v>UAS</v>
      </c>
      <c r="K40" s="15"/>
      <c r="L40" s="15"/>
      <c r="M40" s="15"/>
    </row>
    <row r="41" spans="1:13" ht="14.25" customHeight="1">
      <c r="A41" s="15"/>
      <c r="B41" s="33">
        <f t="shared" si="1"/>
        <v>28</v>
      </c>
      <c r="C41" s="4" t="s">
        <v>103</v>
      </c>
      <c r="D41" s="5" t="s">
        <v>34</v>
      </c>
      <c r="E41" s="45" t="s">
        <v>137</v>
      </c>
      <c r="F41" s="45"/>
      <c r="G41" s="46" t="s">
        <v>8</v>
      </c>
      <c r="H41" s="9">
        <v>2005</v>
      </c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1"/>
        <v>29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1"/>
        <v>30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f t="shared" si="1"/>
        <v>31</v>
      </c>
      <c r="C44" s="4" t="s">
        <v>103</v>
      </c>
      <c r="D44" s="45" t="s">
        <v>81</v>
      </c>
      <c r="E44" s="45" t="s">
        <v>121</v>
      </c>
      <c r="F44" s="45"/>
      <c r="G44" s="46" t="s">
        <v>8</v>
      </c>
      <c r="H44" s="4">
        <v>2023</v>
      </c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si="1"/>
        <v>32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1"/>
        <v>33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v>29</v>
      </c>
      <c r="C47" s="4" t="s">
        <v>103</v>
      </c>
      <c r="D47" s="45" t="s">
        <v>112</v>
      </c>
      <c r="E47" s="45" t="s">
        <v>138</v>
      </c>
      <c r="F47" s="45"/>
      <c r="G47" s="46" t="s">
        <v>8</v>
      </c>
      <c r="H47" s="4">
        <v>2022</v>
      </c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f t="shared" ref="B48:B52" si="2">B47+1</f>
        <v>30</v>
      </c>
      <c r="C48" s="89" t="s">
        <v>103</v>
      </c>
      <c r="D48" s="90" t="s">
        <v>330</v>
      </c>
      <c r="E48" s="12"/>
      <c r="F48" s="45"/>
      <c r="G48" s="46" t="s">
        <v>15</v>
      </c>
      <c r="H48" s="9">
        <v>2026</v>
      </c>
      <c r="I48" s="78" t="s">
        <v>24</v>
      </c>
      <c r="J48" s="44"/>
      <c r="K48" s="15"/>
      <c r="L48" s="15"/>
      <c r="M48" s="51"/>
    </row>
    <row r="49" spans="1:13" ht="16.5" customHeight="1">
      <c r="A49" s="15"/>
      <c r="B49" s="33">
        <f t="shared" si="2"/>
        <v>31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2"/>
        <v>32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ref="B51" si="3">COUNTA($B$5:B45)</f>
        <v>41</v>
      </c>
      <c r="C51" s="49" t="s">
        <v>38</v>
      </c>
      <c r="D51" s="50" t="s">
        <v>42</v>
      </c>
      <c r="E51" s="12" t="s">
        <v>71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si="2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33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33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33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 t="s">
        <v>88</v>
      </c>
      <c r="D57" s="61" t="s">
        <v>345</v>
      </c>
      <c r="E57" s="15"/>
      <c r="F57" s="60" t="s">
        <v>88</v>
      </c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53">
    <cfRule type="containsText" dxfId="837" priority="1" operator="containsText" text="In Progress">
      <formula>NOT(ISERROR(SEARCH(("In Progress"),(G11))))</formula>
    </cfRule>
    <cfRule type="containsText" dxfId="836" priority="2" operator="containsText" text="Cancelled">
      <formula>NOT(ISERROR(SEARCH(("Cancelled"),(G11))))</formula>
    </cfRule>
    <cfRule type="containsText" dxfId="835" priority="3" operator="containsText" text="Postponed">
      <formula>NOT(ISERROR(SEARCH(("Postponed"),(G11))))</formula>
    </cfRule>
    <cfRule type="containsText" dxfId="834" priority="4" operator="containsText" text="Planned">
      <formula>NOT(ISERROR(SEARCH(("Planned"),(G11))))</formula>
    </cfRule>
    <cfRule type="containsText" dxfId="833" priority="5" operator="containsText" text="Completed">
      <formula>NOT(ISERROR(SEARCH(("Completed"),(G11))))</formula>
    </cfRule>
    <cfRule type="containsText" dxfId="832" priority="6" operator="containsText" text="Replaced">
      <formula>NOT(ISERROR(SEARCH(("Replaced"),(G11))))</formula>
    </cfRule>
  </conditionalFormatting>
  <conditionalFormatting sqref="I11:J53">
    <cfRule type="cellIs" dxfId="831" priority="7" operator="equal">
      <formula>"Not Applicable"</formula>
    </cfRule>
    <cfRule type="cellIs" dxfId="830" priority="8" operator="equal">
      <formula>"Applicable"</formula>
    </cfRule>
  </conditionalFormatting>
  <dataValidations count="4">
    <dataValidation type="list" allowBlank="1" showErrorMessage="1" sqref="D7:E7" xr:uid="{00000000-0002-0000-0700-000001000000}">
      <formula1>"Technical,Operations"</formula1>
    </dataValidation>
    <dataValidation type="list" allowBlank="1" showErrorMessage="1" sqref="E48:E53 E32:E33 E11:E27" xr:uid="{00000000-0002-0000-0700-000002000000}">
      <formula1>"High,Medium,Low,R"</formula1>
    </dataValidation>
    <dataValidation type="list" allowBlank="1" showErrorMessage="1" sqref="I11:I53" xr:uid="{00000000-0002-0000-0700-000000000000}">
      <formula1>"Applicable,Not Applicable"</formula1>
    </dataValidation>
    <dataValidation type="list" allowBlank="1" showErrorMessage="1" sqref="G11:G53" xr:uid="{00000000-0002-0000-0700-000003000000}">
      <formula1>"Planned,In Progress,Completed,Replaced,Postponed,Cancelled"</formula1>
    </dataValidation>
  </dataValidations>
  <hyperlinks>
    <hyperlink ref="J14" r:id="rId1" xr:uid="{00000000-0004-0000-0700-000000000000}"/>
  </hyperlinks>
  <pageMargins left="0.7" right="0.7" top="0.75" bottom="0.75" header="0" footer="0"/>
  <pageSetup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5"/>
  <sheetViews>
    <sheetView topLeftCell="A5" workbookViewId="0">
      <selection activeCell="B26" sqref="B26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3.816406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0.5429687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115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116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117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117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81" t="s">
        <v>118</v>
      </c>
      <c r="C8" s="82"/>
      <c r="D8" s="112">
        <v>20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13" ht="21" customHeight="1">
      <c r="A9" s="15"/>
      <c r="B9" s="113" t="s">
        <v>119</v>
      </c>
      <c r="C9" s="114"/>
      <c r="D9" s="114"/>
      <c r="E9" s="114"/>
      <c r="F9" s="114"/>
      <c r="G9" s="114"/>
      <c r="H9" s="114"/>
      <c r="I9" s="114"/>
      <c r="J9" s="114"/>
      <c r="K9" s="15"/>
      <c r="L9" s="15"/>
      <c r="M9" s="15"/>
    </row>
    <row r="10" spans="1:13" ht="14.25" customHeight="1">
      <c r="A10" s="15"/>
      <c r="B10" s="26" t="s">
        <v>1</v>
      </c>
      <c r="C10" s="27" t="s">
        <v>98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2009</v>
      </c>
      <c r="I12" s="10" t="s">
        <v>24</v>
      </c>
      <c r="J12" s="93" t="s">
        <v>120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21" si="0">B12+1</f>
        <v>3</v>
      </c>
      <c r="C13" s="4" t="s">
        <v>10</v>
      </c>
      <c r="D13" s="7" t="s">
        <v>11</v>
      </c>
      <c r="E13" s="11"/>
      <c r="F13" s="34"/>
      <c r="G13" s="8"/>
      <c r="H13" s="35"/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 t="s">
        <v>7</v>
      </c>
      <c r="F14" s="40"/>
      <c r="G14" s="41" t="s">
        <v>8</v>
      </c>
      <c r="H14" s="9">
        <v>2009</v>
      </c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 t="s">
        <v>7</v>
      </c>
      <c r="F16" s="2"/>
      <c r="G16" s="8" t="s">
        <v>8</v>
      </c>
      <c r="H16" s="9">
        <v>2009</v>
      </c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</row>
    <row r="18" spans="1:26" ht="23.25" customHeight="1">
      <c r="A18" s="15"/>
      <c r="B18" s="33">
        <f t="shared" si="0"/>
        <v>8</v>
      </c>
      <c r="C18" s="4" t="s">
        <v>73</v>
      </c>
      <c r="D18" s="5" t="s">
        <v>74</v>
      </c>
      <c r="E18" s="6" t="s">
        <v>114</v>
      </c>
      <c r="F18" s="2"/>
      <c r="G18" s="8" t="s">
        <v>8</v>
      </c>
      <c r="H18" s="9">
        <v>2010</v>
      </c>
      <c r="I18" s="10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20</v>
      </c>
      <c r="D19" s="7" t="s">
        <v>23</v>
      </c>
      <c r="E19" s="6" t="s">
        <v>7</v>
      </c>
      <c r="F19" s="1"/>
      <c r="G19" s="8" t="s">
        <v>8</v>
      </c>
      <c r="H19" s="9">
        <v>2022</v>
      </c>
      <c r="I19" s="10" t="s">
        <v>24</v>
      </c>
      <c r="J19" s="36"/>
      <c r="K19" s="15"/>
      <c r="L19" s="15"/>
      <c r="M19" s="15"/>
    </row>
    <row r="20" spans="1:26" ht="16.5" customHeight="1">
      <c r="A20" s="15"/>
      <c r="B20" s="33">
        <f t="shared" si="0"/>
        <v>10</v>
      </c>
      <c r="C20" s="4" t="s">
        <v>73</v>
      </c>
      <c r="D20" s="7" t="s">
        <v>37</v>
      </c>
      <c r="E20" s="12" t="s">
        <v>7</v>
      </c>
      <c r="F20" s="42"/>
      <c r="G20" s="46" t="s">
        <v>8</v>
      </c>
      <c r="H20" s="9">
        <v>2019</v>
      </c>
      <c r="I20" s="74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75</v>
      </c>
      <c r="E21" s="12"/>
      <c r="F21" s="42"/>
      <c r="G21" s="46"/>
      <c r="H21" s="9"/>
      <c r="I21" s="74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4" t="s">
        <v>103</v>
      </c>
      <c r="D27" s="7" t="s">
        <v>22</v>
      </c>
      <c r="E27" s="11" t="s">
        <v>7</v>
      </c>
      <c r="F27" s="11"/>
      <c r="G27" s="3" t="s">
        <v>8</v>
      </c>
      <c r="H27" s="9">
        <v>2003</v>
      </c>
      <c r="I27" s="43" t="s">
        <v>24</v>
      </c>
      <c r="J27" s="36"/>
      <c r="K27" s="15"/>
      <c r="L27" s="15"/>
      <c r="M27" s="15"/>
    </row>
    <row r="28" spans="1:26" ht="14.25" customHeight="1">
      <c r="A28" s="15"/>
      <c r="B28" s="33">
        <v>18</v>
      </c>
      <c r="C28" s="4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</row>
    <row r="29" spans="1:26" ht="14.25" customHeight="1">
      <c r="A29" s="15"/>
      <c r="B29" s="33">
        <v>15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</row>
    <row r="30" spans="1:26" ht="14.25" customHeight="1">
      <c r="A30" s="15"/>
      <c r="B30" s="33">
        <v>16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</row>
    <row r="31" spans="1:26" ht="14.25" customHeight="1">
      <c r="A31" s="15"/>
      <c r="B31" s="33">
        <v>17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</row>
    <row r="32" spans="1:26" ht="14.25" customHeight="1">
      <c r="A32" s="15"/>
      <c r="B32" s="33">
        <v>18</v>
      </c>
      <c r="C32" s="4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  <c r="K32" s="15"/>
      <c r="L32" s="15"/>
      <c r="M32" s="15"/>
    </row>
    <row r="33" spans="1:13" ht="14.25" customHeight="1">
      <c r="A33" s="15"/>
      <c r="B33" s="33">
        <f t="shared" ref="B33:B47" si="1">B32+1</f>
        <v>19</v>
      </c>
      <c r="C33" s="4" t="s">
        <v>103</v>
      </c>
      <c r="D33" s="7" t="s">
        <v>78</v>
      </c>
      <c r="E33" s="11"/>
      <c r="F33" s="34"/>
      <c r="G33" s="3"/>
      <c r="H33" s="9"/>
      <c r="I33" s="10" t="s">
        <v>76</v>
      </c>
      <c r="J33" s="44"/>
      <c r="K33" s="15"/>
      <c r="L33" s="15"/>
      <c r="M33" s="15"/>
    </row>
    <row r="34" spans="1:13" ht="14.25" customHeight="1">
      <c r="A34" s="15"/>
      <c r="B34" s="33">
        <f t="shared" si="1"/>
        <v>20</v>
      </c>
      <c r="C34" s="4" t="s">
        <v>103</v>
      </c>
      <c r="D34" s="5" t="s">
        <v>29</v>
      </c>
      <c r="E34" s="45" t="s">
        <v>121</v>
      </c>
      <c r="F34" s="45">
        <v>2026</v>
      </c>
      <c r="G34" s="46" t="s">
        <v>15</v>
      </c>
      <c r="H34" s="9"/>
      <c r="I34" s="47" t="s">
        <v>24</v>
      </c>
      <c r="J34" s="44"/>
      <c r="K34" s="15"/>
      <c r="L34" s="15"/>
      <c r="M34" s="15"/>
    </row>
    <row r="35" spans="1:13" ht="14.25" customHeight="1">
      <c r="A35" s="15"/>
      <c r="B35" s="33">
        <f t="shared" si="1"/>
        <v>21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1"/>
        <v>22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1"/>
        <v>23</v>
      </c>
      <c r="C37" s="4" t="s">
        <v>103</v>
      </c>
      <c r="D37" s="5" t="s">
        <v>79</v>
      </c>
      <c r="E37" s="45" t="s">
        <v>105</v>
      </c>
      <c r="F37" s="45"/>
      <c r="G37" s="46" t="s">
        <v>8</v>
      </c>
      <c r="H37" s="9">
        <v>2022</v>
      </c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1"/>
        <v>24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1"/>
        <v>25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</row>
    <row r="40" spans="1:13" ht="14.25" customHeight="1">
      <c r="A40" s="15"/>
      <c r="B40" s="33">
        <f t="shared" si="1"/>
        <v>26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1"/>
        <v>27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1"/>
        <v>28</v>
      </c>
      <c r="C42" s="4" t="s">
        <v>103</v>
      </c>
      <c r="D42" s="5" t="s">
        <v>35</v>
      </c>
      <c r="E42" s="45" t="s">
        <v>113</v>
      </c>
      <c r="F42" s="45"/>
      <c r="G42" s="46" t="s">
        <v>8</v>
      </c>
      <c r="H42" s="9">
        <v>2012</v>
      </c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1"/>
        <v>29</v>
      </c>
      <c r="C43" s="4" t="s">
        <v>103</v>
      </c>
      <c r="D43" s="5" t="s">
        <v>36</v>
      </c>
      <c r="E43" s="45" t="s">
        <v>105</v>
      </c>
      <c r="F43" s="45"/>
      <c r="G43" s="46" t="s">
        <v>8</v>
      </c>
      <c r="H43" s="9">
        <v>2007</v>
      </c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f t="shared" si="1"/>
        <v>30</v>
      </c>
      <c r="C44" s="4" t="s">
        <v>103</v>
      </c>
      <c r="D44" s="45" t="s">
        <v>81</v>
      </c>
      <c r="E44" s="45" t="s">
        <v>121</v>
      </c>
      <c r="F44" s="45"/>
      <c r="G44" s="46" t="s">
        <v>8</v>
      </c>
      <c r="H44" s="4">
        <v>2023</v>
      </c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si="1"/>
        <v>31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1"/>
        <v>32</v>
      </c>
      <c r="C46" s="88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f t="shared" si="1"/>
        <v>33</v>
      </c>
      <c r="C47" s="4" t="s">
        <v>103</v>
      </c>
      <c r="D47" s="45" t="s">
        <v>112</v>
      </c>
      <c r="E47" s="45" t="s">
        <v>113</v>
      </c>
      <c r="F47" s="45"/>
      <c r="G47" s="46" t="s">
        <v>8</v>
      </c>
      <c r="H47" s="4">
        <v>2022</v>
      </c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v>29</v>
      </c>
      <c r="C48" s="89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44"/>
      <c r="K48" s="15"/>
      <c r="L48" s="15"/>
      <c r="M48" s="51"/>
    </row>
    <row r="49" spans="1:13" ht="16.5" customHeight="1">
      <c r="A49" s="15"/>
      <c r="B49" s="33">
        <f t="shared" ref="B49:B53" si="2">B48+1</f>
        <v>30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2"/>
        <v>31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2"/>
        <v>32</v>
      </c>
      <c r="C51" s="49" t="s">
        <v>38</v>
      </c>
      <c r="D51" s="50" t="s">
        <v>42</v>
      </c>
      <c r="E51" s="12" t="s">
        <v>71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ref="B52" si="3">COUNTA($B$5:B46)</f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si="2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15"/>
      <c r="C54" s="15"/>
      <c r="D54" s="15"/>
      <c r="E54" s="15"/>
      <c r="F54" s="59"/>
      <c r="G54" s="15"/>
      <c r="H54" s="15"/>
      <c r="I54" s="15"/>
      <c r="J54" s="15"/>
      <c r="K54" s="15"/>
      <c r="L54" s="15"/>
    </row>
    <row r="55" spans="1:13" ht="14.25" customHeight="1">
      <c r="A55" s="15"/>
      <c r="B55" s="15"/>
      <c r="C55" s="15"/>
      <c r="D55" s="15"/>
      <c r="E55" s="15"/>
      <c r="F55" s="59"/>
      <c r="G55" s="15"/>
      <c r="H55" s="15"/>
      <c r="I55" s="15"/>
      <c r="J55" s="15"/>
      <c r="K55" s="15"/>
      <c r="L55" s="15"/>
    </row>
    <row r="56" spans="1:13" ht="14.25" customHeight="1">
      <c r="A56" s="99" t="s">
        <v>0</v>
      </c>
      <c r="B56" s="117" t="s">
        <v>86</v>
      </c>
      <c r="C56" s="105"/>
      <c r="D56" s="15"/>
      <c r="E56" s="118" t="s">
        <v>87</v>
      </c>
      <c r="F56" s="104"/>
      <c r="G56" s="104"/>
      <c r="H56" s="105"/>
      <c r="I56" s="15"/>
      <c r="J56" s="15"/>
      <c r="K56" s="15"/>
      <c r="L56" s="15"/>
    </row>
    <row r="57" spans="1:13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B56:C56"/>
    <mergeCell ref="E56:H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53">
    <cfRule type="containsText" dxfId="829" priority="1" operator="containsText" text="In Progress">
      <formula>NOT(ISERROR(SEARCH(("In Progress"),(G11))))</formula>
    </cfRule>
    <cfRule type="containsText" dxfId="828" priority="2" operator="containsText" text="Cancelled">
      <formula>NOT(ISERROR(SEARCH(("Cancelled"),(G11))))</formula>
    </cfRule>
    <cfRule type="containsText" dxfId="827" priority="3" operator="containsText" text="Postponed">
      <formula>NOT(ISERROR(SEARCH(("Postponed"),(G11))))</formula>
    </cfRule>
    <cfRule type="containsText" dxfId="826" priority="4" operator="containsText" text="Planned">
      <formula>NOT(ISERROR(SEARCH(("Planned"),(G11))))</formula>
    </cfRule>
    <cfRule type="containsText" dxfId="825" priority="5" operator="containsText" text="Completed">
      <formula>NOT(ISERROR(SEARCH(("Completed"),(G11))))</formula>
    </cfRule>
    <cfRule type="containsText" dxfId="824" priority="6" operator="containsText" text="Replaced">
      <formula>NOT(ISERROR(SEARCH(("Replaced"),(G11))))</formula>
    </cfRule>
  </conditionalFormatting>
  <conditionalFormatting sqref="I11:J53">
    <cfRule type="cellIs" dxfId="823" priority="7" operator="equal">
      <formula>"Not Applicable"</formula>
    </cfRule>
    <cfRule type="cellIs" dxfId="822" priority="8" operator="equal">
      <formula>"Applicable"</formula>
    </cfRule>
  </conditionalFormatting>
  <dataValidations count="4">
    <dataValidation type="list" allowBlank="1" showErrorMessage="1" sqref="D7:E7" xr:uid="{00000000-0002-0000-0300-000001000000}">
      <formula1>"Technical,Operations"</formula1>
    </dataValidation>
    <dataValidation type="list" allowBlank="1" showErrorMessage="1" sqref="E48:E53 E32:E33 E11:E27" xr:uid="{00000000-0002-0000-0300-000002000000}">
      <formula1>"High,Medium,Low,R"</formula1>
    </dataValidation>
    <dataValidation type="list" allowBlank="1" showErrorMessage="1" sqref="I11:I53" xr:uid="{00000000-0002-0000-0300-000000000000}">
      <formula1>"Applicable,Not Applicable"</formula1>
    </dataValidation>
    <dataValidation type="list" allowBlank="1" showErrorMessage="1" sqref="G11:G53" xr:uid="{00000000-0002-0000-0300-000003000000}">
      <formula1>"Planned,In Progress,Completed,Replaced,Postponed,Cancelled"</formula1>
    </dataValidation>
  </dataValidations>
  <hyperlinks>
    <hyperlink ref="J12" r:id="rId1" xr:uid="{00000000-0004-0000-0300-000000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5"/>
  <sheetViews>
    <sheetView topLeftCell="A10" workbookViewId="0">
      <selection activeCell="B25" sqref="B25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0.8164062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122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123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124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124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 thickBot="1">
      <c r="A8" s="15"/>
      <c r="B8" s="67" t="s">
        <v>57</v>
      </c>
      <c r="C8" s="68"/>
      <c r="D8" s="112" t="s">
        <v>125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 thickBot="1">
      <c r="A9" s="15"/>
      <c r="B9" s="123" t="s">
        <v>126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127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/>
      <c r="F12" s="34"/>
      <c r="G12" s="8"/>
      <c r="H12" s="35"/>
      <c r="I12" s="10" t="s">
        <v>24</v>
      </c>
      <c r="J12" s="36"/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21" si="0">B12+1</f>
        <v>3</v>
      </c>
      <c r="C13" s="4" t="s">
        <v>10</v>
      </c>
      <c r="D13" s="7" t="s">
        <v>11</v>
      </c>
      <c r="E13" s="11"/>
      <c r="F13" s="34"/>
      <c r="G13" s="8"/>
      <c r="H13" s="35"/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 t="s">
        <v>7</v>
      </c>
      <c r="F14" s="40"/>
      <c r="G14" s="41" t="s">
        <v>8</v>
      </c>
      <c r="H14" s="9">
        <v>2018</v>
      </c>
      <c r="I14" s="10" t="s">
        <v>24</v>
      </c>
      <c r="J14" s="83" t="s">
        <v>128</v>
      </c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 t="s">
        <v>7</v>
      </c>
      <c r="F16" s="2"/>
      <c r="G16" s="8" t="s">
        <v>8</v>
      </c>
      <c r="H16" s="9">
        <v>2018</v>
      </c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</row>
    <row r="18" spans="1:26" ht="16.5" customHeight="1">
      <c r="A18" s="15"/>
      <c r="B18" s="33">
        <f t="shared" si="0"/>
        <v>8</v>
      </c>
      <c r="C18" s="4" t="s">
        <v>73</v>
      </c>
      <c r="D18" s="7" t="s">
        <v>37</v>
      </c>
      <c r="E18" s="12" t="s">
        <v>7</v>
      </c>
      <c r="F18" s="42"/>
      <c r="G18" s="46" t="s">
        <v>8</v>
      </c>
      <c r="H18" s="9">
        <v>2019</v>
      </c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 t="s">
        <v>7</v>
      </c>
      <c r="F19" s="42"/>
      <c r="G19" s="46" t="s">
        <v>8</v>
      </c>
      <c r="H19" s="9">
        <v>2020</v>
      </c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20</v>
      </c>
      <c r="D20" s="5" t="s">
        <v>129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20</v>
      </c>
      <c r="D21" s="7" t="s">
        <v>23</v>
      </c>
      <c r="E21" s="6" t="s">
        <v>7</v>
      </c>
      <c r="F21" s="1"/>
      <c r="G21" s="8" t="s">
        <v>8</v>
      </c>
      <c r="H21" s="9">
        <v>2022</v>
      </c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4" t="s">
        <v>103</v>
      </c>
      <c r="D27" s="7" t="s">
        <v>22</v>
      </c>
      <c r="E27" s="11" t="s">
        <v>7</v>
      </c>
      <c r="F27" s="11"/>
      <c r="G27" s="3" t="s">
        <v>8</v>
      </c>
      <c r="H27" s="9">
        <v>2016</v>
      </c>
      <c r="I27" s="43" t="s">
        <v>24</v>
      </c>
      <c r="J27" s="36"/>
      <c r="K27" s="15"/>
      <c r="L27" s="15"/>
      <c r="M27" s="15"/>
    </row>
    <row r="28" spans="1:26" ht="14.25" customHeight="1">
      <c r="A28" s="15"/>
      <c r="B28" s="33">
        <v>18</v>
      </c>
      <c r="C28" s="4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</row>
    <row r="29" spans="1:26" ht="14.25" customHeight="1">
      <c r="A29" s="15"/>
      <c r="B29" s="33">
        <v>15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</row>
    <row r="30" spans="1:26" ht="14.25" customHeight="1">
      <c r="A30" s="15"/>
      <c r="B30" s="33">
        <v>16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</row>
    <row r="31" spans="1:26" ht="14.25" customHeight="1">
      <c r="A31" s="15"/>
      <c r="B31" s="33">
        <v>17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</row>
    <row r="32" spans="1:26" ht="14.25" customHeight="1">
      <c r="A32" s="15"/>
      <c r="B32" s="33">
        <v>18</v>
      </c>
      <c r="C32" s="4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  <c r="K32" s="15"/>
      <c r="L32" s="15"/>
      <c r="M32" s="15"/>
    </row>
    <row r="33" spans="1:13" ht="14.25" customHeight="1">
      <c r="A33" s="15"/>
      <c r="B33" s="33">
        <f t="shared" ref="B33:B47" si="1">B32+1</f>
        <v>19</v>
      </c>
      <c r="C33" s="4" t="s">
        <v>103</v>
      </c>
      <c r="D33" s="7" t="s">
        <v>78</v>
      </c>
      <c r="E33" s="11"/>
      <c r="F33" s="34"/>
      <c r="G33" s="3"/>
      <c r="H33" s="9"/>
      <c r="I33" s="10" t="s">
        <v>76</v>
      </c>
      <c r="J33" s="44"/>
      <c r="K33" s="15"/>
      <c r="L33" s="15"/>
      <c r="M33" s="15"/>
    </row>
    <row r="34" spans="1:13" ht="14.25" customHeight="1">
      <c r="A34" s="15"/>
      <c r="B34" s="33">
        <f t="shared" si="1"/>
        <v>20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</row>
    <row r="35" spans="1:13" ht="14.25" customHeight="1">
      <c r="A35" s="15"/>
      <c r="B35" s="33">
        <f t="shared" si="1"/>
        <v>21</v>
      </c>
      <c r="C35" s="4" t="s">
        <v>103</v>
      </c>
      <c r="D35" s="5" t="s">
        <v>30</v>
      </c>
      <c r="E35" s="45" t="s">
        <v>113</v>
      </c>
      <c r="F35" s="45">
        <v>2026</v>
      </c>
      <c r="G35" s="46" t="s">
        <v>15</v>
      </c>
      <c r="H35" s="9"/>
      <c r="I35" s="4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1"/>
        <v>22</v>
      </c>
      <c r="C36" s="4" t="s">
        <v>103</v>
      </c>
      <c r="D36" s="7" t="s">
        <v>31</v>
      </c>
      <c r="E36" s="4" t="s">
        <v>130</v>
      </c>
      <c r="F36" s="4"/>
      <c r="G36" s="46" t="s">
        <v>8</v>
      </c>
      <c r="H36" s="9">
        <v>2019</v>
      </c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1"/>
        <v>23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1"/>
        <v>24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1"/>
        <v>25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76</v>
      </c>
      <c r="J39" s="44"/>
      <c r="K39" s="15"/>
      <c r="L39" s="15"/>
      <c r="M39" s="15"/>
    </row>
    <row r="40" spans="1:13" ht="14.25" customHeight="1">
      <c r="A40" s="15"/>
      <c r="B40" s="33">
        <f t="shared" si="1"/>
        <v>26</v>
      </c>
      <c r="C40" s="4" t="s">
        <v>103</v>
      </c>
      <c r="D40" s="5" t="s">
        <v>33</v>
      </c>
      <c r="E40" s="45" t="s">
        <v>106</v>
      </c>
      <c r="F40" s="45"/>
      <c r="G40" s="46" t="s">
        <v>8</v>
      </c>
      <c r="H40" s="9">
        <v>2021</v>
      </c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1"/>
        <v>27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1"/>
        <v>28</v>
      </c>
      <c r="C42" s="4" t="s">
        <v>103</v>
      </c>
      <c r="D42" s="5" t="s">
        <v>35</v>
      </c>
      <c r="E42" s="45" t="s">
        <v>131</v>
      </c>
      <c r="F42" s="45"/>
      <c r="G42" s="46" t="s">
        <v>8</v>
      </c>
      <c r="H42" s="9">
        <v>2024</v>
      </c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1"/>
        <v>29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f t="shared" si="1"/>
        <v>30</v>
      </c>
      <c r="C44" s="4" t="s">
        <v>103</v>
      </c>
      <c r="D44" s="45" t="s">
        <v>81</v>
      </c>
      <c r="E44" s="45" t="s">
        <v>132</v>
      </c>
      <c r="F44" s="45"/>
      <c r="G44" s="46" t="s">
        <v>8</v>
      </c>
      <c r="H44" s="4">
        <v>2023</v>
      </c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si="1"/>
        <v>31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1"/>
        <v>32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f t="shared" si="1"/>
        <v>33</v>
      </c>
      <c r="C47" s="4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v>29</v>
      </c>
      <c r="C48" s="89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44"/>
      <c r="K48" s="15"/>
      <c r="L48" s="15"/>
      <c r="M48" s="51"/>
    </row>
    <row r="49" spans="1:13" ht="16.5" customHeight="1">
      <c r="A49" s="15"/>
      <c r="B49" s="33">
        <f t="shared" ref="B49:B53" si="2">B48+1</f>
        <v>30</v>
      </c>
      <c r="C49" s="49" t="s">
        <v>38</v>
      </c>
      <c r="D49" s="50" t="s">
        <v>40</v>
      </c>
      <c r="E49" s="12" t="s">
        <v>7</v>
      </c>
      <c r="F49" s="45"/>
      <c r="G49" s="46" t="s">
        <v>8</v>
      </c>
      <c r="H49" s="4">
        <v>2024</v>
      </c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2"/>
        <v>31</v>
      </c>
      <c r="C50" s="49" t="s">
        <v>38</v>
      </c>
      <c r="D50" s="50" t="s">
        <v>41</v>
      </c>
      <c r="E50" s="12" t="s">
        <v>114</v>
      </c>
      <c r="F50" s="45"/>
      <c r="G50" s="46" t="s">
        <v>8</v>
      </c>
      <c r="H50" s="4">
        <v>2018</v>
      </c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2"/>
        <v>32</v>
      </c>
      <c r="C51" s="49" t="s">
        <v>38</v>
      </c>
      <c r="D51" s="50" t="s">
        <v>42</v>
      </c>
      <c r="E51" s="12" t="s">
        <v>71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ref="B52" si="3">COUNTA($B$5:B46)</f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 thickBot="1">
      <c r="A53" s="15"/>
      <c r="B53" s="33">
        <f t="shared" si="2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 thickBo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</row>
    <row r="59" spans="1:13" ht="17.25" customHeight="1" thickBo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65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65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65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G1003" s="66"/>
      <c r="K1003" s="15"/>
      <c r="L1003" s="15"/>
      <c r="M1003" s="15"/>
    </row>
    <row r="1004" spans="1:13" ht="14.25" customHeight="1">
      <c r="A1004" s="15"/>
      <c r="G1004" s="66"/>
      <c r="K1004" s="15"/>
      <c r="L1004" s="15"/>
      <c r="M1004" s="15"/>
    </row>
    <row r="1005" spans="1:13" ht="14.25" customHeight="1">
      <c r="A1005" s="1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53">
    <cfRule type="containsText" dxfId="821" priority="1" operator="containsText" text="In Progress">
      <formula>NOT(ISERROR(SEARCH(("In Progress"),(G11))))</formula>
    </cfRule>
    <cfRule type="containsText" dxfId="820" priority="2" operator="containsText" text="Cancelled">
      <formula>NOT(ISERROR(SEARCH(("Cancelled"),(G11))))</formula>
    </cfRule>
    <cfRule type="containsText" dxfId="819" priority="3" operator="containsText" text="Postponed">
      <formula>NOT(ISERROR(SEARCH(("Postponed"),(G11))))</formula>
    </cfRule>
    <cfRule type="containsText" dxfId="818" priority="4" operator="containsText" text="Planned">
      <formula>NOT(ISERROR(SEARCH(("Planned"),(G11))))</formula>
    </cfRule>
    <cfRule type="containsText" dxfId="817" priority="5" operator="containsText" text="Completed">
      <formula>NOT(ISERROR(SEARCH(("Completed"),(G11))))</formula>
    </cfRule>
    <cfRule type="containsText" dxfId="816" priority="6" operator="containsText" text="Replaced">
      <formula>NOT(ISERROR(SEARCH(("Replaced"),(G11))))</formula>
    </cfRule>
  </conditionalFormatting>
  <conditionalFormatting sqref="I11:J53">
    <cfRule type="cellIs" dxfId="815" priority="7" operator="equal">
      <formula>"Not Applicable"</formula>
    </cfRule>
    <cfRule type="cellIs" dxfId="814" priority="8" operator="equal">
      <formula>"Applicable"</formula>
    </cfRule>
  </conditionalFormatting>
  <dataValidations count="4">
    <dataValidation type="list" allowBlank="1" showErrorMessage="1" sqref="D7:E7" xr:uid="{00000000-0002-0000-0400-000001000000}">
      <formula1>"Technical,Operations"</formula1>
    </dataValidation>
    <dataValidation type="list" allowBlank="1" showErrorMessage="1" sqref="E48:E53 E32:E33 E11:E27" xr:uid="{00000000-0002-0000-0400-000002000000}">
      <formula1>"High,Medium,Low,R"</formula1>
    </dataValidation>
    <dataValidation type="list" allowBlank="1" showErrorMessage="1" sqref="I11:I53" xr:uid="{00000000-0002-0000-0400-000000000000}">
      <formula1>"Applicable,Not Applicable"</formula1>
    </dataValidation>
    <dataValidation type="list" allowBlank="1" showErrorMessage="1" sqref="G11:G53" xr:uid="{00000000-0002-0000-0400-000003000000}">
      <formula1>"Planned,In Progress,Completed,Replaced,Postponed,Cancelled"</formula1>
    </dataValidation>
  </dataValidations>
  <hyperlinks>
    <hyperlink ref="J14" r:id="rId1" xr:uid="{00000000-0004-0000-0400-000000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5"/>
  <sheetViews>
    <sheetView workbookViewId="0">
      <selection activeCell="B33" sqref="B33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1.45312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25" t="s">
        <v>333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133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134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134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67" t="s">
        <v>57</v>
      </c>
      <c r="C8" s="68"/>
      <c r="D8" s="112">
        <v>25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13" ht="24.75" customHeight="1">
      <c r="A9" s="15"/>
      <c r="B9" s="113" t="s">
        <v>135</v>
      </c>
      <c r="C9" s="114"/>
      <c r="D9" s="114"/>
      <c r="E9" s="114"/>
      <c r="F9" s="114"/>
      <c r="G9" s="114"/>
      <c r="H9" s="114"/>
      <c r="I9" s="114"/>
      <c r="J9" s="11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91" t="str">
        <f>HYPERLINK("https://drive.google.com/file/d/1D8qS3gqML7kZ6j79jBMdO6On5id2ZuzY/view?usp=drive_link","Engr.Alao Joseph")</f>
        <v>Engr.Alao Joseph</v>
      </c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/>
      <c r="F12" s="34"/>
      <c r="G12" s="8"/>
      <c r="H12" s="35"/>
      <c r="I12" s="10" t="s">
        <v>24</v>
      </c>
      <c r="J12" s="36"/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19" si="0">B12+1</f>
        <v>3</v>
      </c>
      <c r="C13" s="4" t="s">
        <v>10</v>
      </c>
      <c r="D13" s="7" t="s">
        <v>11</v>
      </c>
      <c r="E13" s="11"/>
      <c r="F13" s="34"/>
      <c r="G13" s="8"/>
      <c r="H13" s="35"/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 t="s">
        <v>7</v>
      </c>
      <c r="F14" s="40"/>
      <c r="G14" s="41" t="s">
        <v>8</v>
      </c>
      <c r="H14" s="35">
        <v>2009</v>
      </c>
      <c r="I14" s="10" t="s">
        <v>24</v>
      </c>
      <c r="J14" s="93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35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 t="s">
        <v>7</v>
      </c>
      <c r="F16" s="2"/>
      <c r="G16" s="8" t="s">
        <v>8</v>
      </c>
      <c r="H16" s="35">
        <v>2009</v>
      </c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35"/>
      <c r="I17" s="10" t="s">
        <v>24</v>
      </c>
      <c r="J17" s="36"/>
      <c r="K17" s="15"/>
      <c r="L17" s="15"/>
      <c r="M17" s="15"/>
    </row>
    <row r="18" spans="1:26" ht="16.5" customHeight="1">
      <c r="A18" s="15"/>
      <c r="B18" s="33">
        <f t="shared" si="0"/>
        <v>8</v>
      </c>
      <c r="C18" s="4" t="s">
        <v>73</v>
      </c>
      <c r="D18" s="7" t="s">
        <v>37</v>
      </c>
      <c r="E18" s="12" t="s">
        <v>7</v>
      </c>
      <c r="F18" s="42"/>
      <c r="G18" s="46" t="s">
        <v>8</v>
      </c>
      <c r="H18" s="35">
        <v>2009</v>
      </c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75</v>
      </c>
      <c r="E19" s="12" t="s">
        <v>7</v>
      </c>
      <c r="F19" s="42"/>
      <c r="G19" s="46" t="s">
        <v>8</v>
      </c>
      <c r="H19" s="35">
        <v>2020</v>
      </c>
      <c r="I19" s="74" t="s">
        <v>24</v>
      </c>
      <c r="J19" s="36"/>
      <c r="K19" s="15"/>
      <c r="L19" s="15"/>
      <c r="M19" s="15"/>
    </row>
    <row r="20" spans="1:26" ht="16.5" customHeight="1">
      <c r="A20" s="15"/>
      <c r="B20" s="33">
        <v>10</v>
      </c>
      <c r="C20" s="4" t="s">
        <v>73</v>
      </c>
      <c r="D20" s="7" t="s">
        <v>342</v>
      </c>
      <c r="E20" s="6"/>
      <c r="F20" s="1"/>
      <c r="G20" s="8"/>
      <c r="H20" s="9"/>
      <c r="I20" s="97"/>
      <c r="J20" s="36"/>
      <c r="K20" s="15"/>
      <c r="L20" s="15"/>
      <c r="M20" s="15"/>
    </row>
    <row r="21" spans="1:26" ht="16.5" customHeight="1">
      <c r="A21" s="15"/>
      <c r="B21" s="33">
        <v>11</v>
      </c>
      <c r="C21" s="4" t="s">
        <v>73</v>
      </c>
      <c r="D21" s="7" t="s">
        <v>341</v>
      </c>
      <c r="E21" s="6"/>
      <c r="F21" s="1"/>
      <c r="G21" s="8"/>
      <c r="H21" s="9"/>
      <c r="I21" s="97"/>
      <c r="J21" s="36"/>
      <c r="K21" s="15"/>
      <c r="L21" s="15"/>
      <c r="M21" s="15"/>
    </row>
    <row r="22" spans="1:26" ht="23.25" customHeight="1">
      <c r="A22" s="15"/>
      <c r="B22" s="33">
        <v>12</v>
      </c>
      <c r="C22" s="88" t="s">
        <v>103</v>
      </c>
      <c r="D22" s="5" t="s">
        <v>74</v>
      </c>
      <c r="E22" s="6" t="s">
        <v>114</v>
      </c>
      <c r="F22" s="2"/>
      <c r="G22" s="8" t="s">
        <v>8</v>
      </c>
      <c r="H22" s="9">
        <v>2010</v>
      </c>
      <c r="I22" s="10" t="s">
        <v>24</v>
      </c>
      <c r="J22" s="36"/>
      <c r="K22" s="15"/>
      <c r="L22" s="15"/>
      <c r="M22" s="15"/>
    </row>
    <row r="23" spans="1:26" ht="16.5" customHeight="1">
      <c r="A23" s="15"/>
      <c r="B23" s="33">
        <v>13</v>
      </c>
      <c r="C23" s="88" t="s">
        <v>103</v>
      </c>
      <c r="D23" s="7" t="s">
        <v>23</v>
      </c>
      <c r="E23" s="6" t="s">
        <v>7</v>
      </c>
      <c r="F23" s="1"/>
      <c r="G23" s="8" t="s">
        <v>8</v>
      </c>
      <c r="H23" s="9">
        <v>2004</v>
      </c>
      <c r="I23" s="10" t="s">
        <v>24</v>
      </c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 t="s">
        <v>7</v>
      </c>
      <c r="F26" s="42"/>
      <c r="G26" s="46" t="s">
        <v>8</v>
      </c>
      <c r="H26" s="96">
        <v>2008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 t="s">
        <v>7</v>
      </c>
      <c r="F27" s="11"/>
      <c r="G27" s="3" t="s">
        <v>8</v>
      </c>
      <c r="H27" s="9">
        <v>2003</v>
      </c>
      <c r="I27" s="43" t="s">
        <v>24</v>
      </c>
      <c r="J27" s="36"/>
      <c r="K27" s="15"/>
      <c r="L27" s="15"/>
      <c r="M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</row>
    <row r="29" spans="1:26" ht="14.25" customHeight="1">
      <c r="A29" s="15"/>
      <c r="B29" s="33"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</row>
    <row r="30" spans="1:26" ht="14.25" customHeight="1">
      <c r="A30" s="15"/>
      <c r="B30" s="33"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</row>
    <row r="31" spans="1:26" ht="14.25" customHeight="1">
      <c r="A31" s="15"/>
      <c r="B31" s="33"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</row>
    <row r="32" spans="1:26" ht="14.25" customHeight="1">
      <c r="A32" s="15"/>
      <c r="B32" s="33"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  <c r="K32" s="15"/>
      <c r="L32" s="15"/>
      <c r="M32" s="15"/>
    </row>
    <row r="33" spans="1:13" ht="14.25" customHeight="1">
      <c r="A33" s="15"/>
      <c r="B33" s="33"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76</v>
      </c>
      <c r="J33" s="44"/>
      <c r="K33" s="15"/>
      <c r="L33" s="15"/>
      <c r="M33" s="15"/>
    </row>
    <row r="34" spans="1:13" ht="14.25" customHeight="1">
      <c r="A34" s="15"/>
      <c r="B34" s="33">
        <f t="shared" ref="B34:B47" si="1">B33+1</f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</row>
    <row r="35" spans="1:13" ht="14.25" customHeight="1">
      <c r="A35" s="15"/>
      <c r="B35" s="33">
        <f t="shared" si="1"/>
        <v>25</v>
      </c>
      <c r="C35" s="4" t="s">
        <v>103</v>
      </c>
      <c r="D35" s="5" t="s">
        <v>30</v>
      </c>
      <c r="E35" s="45" t="s">
        <v>136</v>
      </c>
      <c r="F35" s="45"/>
      <c r="G35" s="46" t="s">
        <v>8</v>
      </c>
      <c r="H35" s="9">
        <v>2015</v>
      </c>
      <c r="I35" s="4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1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1"/>
        <v>27</v>
      </c>
      <c r="C37" s="4" t="s">
        <v>103</v>
      </c>
      <c r="D37" s="5" t="s">
        <v>79</v>
      </c>
      <c r="E37" s="45" t="s">
        <v>137</v>
      </c>
      <c r="F37" s="45"/>
      <c r="G37" s="46" t="s">
        <v>8</v>
      </c>
      <c r="H37" s="9">
        <v>2009</v>
      </c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1"/>
        <v>28</v>
      </c>
      <c r="C38" s="4" t="s">
        <v>103</v>
      </c>
      <c r="D38" s="5" t="s">
        <v>32</v>
      </c>
      <c r="E38" s="45" t="s">
        <v>137</v>
      </c>
      <c r="F38" s="45"/>
      <c r="G38" s="46" t="s">
        <v>8</v>
      </c>
      <c r="H38" s="9">
        <v>2005</v>
      </c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1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</row>
    <row r="40" spans="1:13" ht="14.25" customHeight="1">
      <c r="A40" s="15"/>
      <c r="B40" s="33">
        <f t="shared" si="1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1"/>
        <v>31</v>
      </c>
      <c r="C41" s="4" t="s">
        <v>103</v>
      </c>
      <c r="D41" s="5" t="s">
        <v>34</v>
      </c>
      <c r="E41" s="45" t="s">
        <v>138</v>
      </c>
      <c r="F41" s="45"/>
      <c r="G41" s="46" t="s">
        <v>8</v>
      </c>
      <c r="H41" s="9">
        <v>2005</v>
      </c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1"/>
        <v>32</v>
      </c>
      <c r="C42" s="4" t="s">
        <v>103</v>
      </c>
      <c r="D42" s="5" t="s">
        <v>35</v>
      </c>
      <c r="E42" s="45" t="s">
        <v>109</v>
      </c>
      <c r="F42" s="45"/>
      <c r="G42" s="46" t="s">
        <v>8</v>
      </c>
      <c r="H42" s="9">
        <v>2012</v>
      </c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1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f t="shared" si="1"/>
        <v>34</v>
      </c>
      <c r="C44" s="4" t="s">
        <v>103</v>
      </c>
      <c r="D44" s="45" t="s">
        <v>81</v>
      </c>
      <c r="E44" s="45" t="s">
        <v>139</v>
      </c>
      <c r="F44" s="45"/>
      <c r="G44" s="46" t="s">
        <v>8</v>
      </c>
      <c r="H44" s="4">
        <v>2021</v>
      </c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si="1"/>
        <v>35</v>
      </c>
      <c r="C45" s="4" t="s">
        <v>38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1"/>
        <v>36</v>
      </c>
      <c r="C46" s="4" t="s">
        <v>38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f t="shared" si="1"/>
        <v>37</v>
      </c>
      <c r="C47" s="4" t="s">
        <v>103</v>
      </c>
      <c r="D47" s="45" t="s">
        <v>112</v>
      </c>
      <c r="E47" s="45" t="s">
        <v>136</v>
      </c>
      <c r="F47" s="45"/>
      <c r="G47" s="46" t="s">
        <v>8</v>
      </c>
      <c r="H47" s="4">
        <v>2022</v>
      </c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v>34</v>
      </c>
      <c r="C48" s="89" t="s">
        <v>103</v>
      </c>
      <c r="D48" s="90" t="s">
        <v>330</v>
      </c>
      <c r="E48" s="12" t="s">
        <v>114</v>
      </c>
      <c r="F48" s="45"/>
      <c r="G48" s="46" t="s">
        <v>8</v>
      </c>
      <c r="H48" s="9">
        <v>2026</v>
      </c>
      <c r="I48" s="78" t="s">
        <v>24</v>
      </c>
      <c r="J48" s="92" t="str">
        <f>HYPERLINK("https://drive.google.com/file/d/1lS4vW1RCa8WdHeD1ZluMb44Gn_6sua-g/view?usp=drive_link","Data anlytics")</f>
        <v>Data anlytics</v>
      </c>
      <c r="K48" s="15"/>
      <c r="L48" s="15"/>
      <c r="M48" s="51"/>
    </row>
    <row r="49" spans="1:13" ht="16.5" customHeight="1">
      <c r="A49" s="15"/>
      <c r="B49" s="33">
        <v>35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ref="B50:B53" si="2">B49+1</f>
        <v>36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2"/>
        <v>37</v>
      </c>
      <c r="C51" s="49" t="s">
        <v>38</v>
      </c>
      <c r="D51" s="50" t="s">
        <v>42</v>
      </c>
      <c r="E51" s="12" t="s">
        <v>71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ref="B52" si="3">COUNTA($B$5:B46)</f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si="2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53">
    <cfRule type="containsText" dxfId="813" priority="1" operator="containsText" text="In Progress">
      <formula>NOT(ISERROR(SEARCH(("In Progress"),(G11))))</formula>
    </cfRule>
    <cfRule type="containsText" dxfId="812" priority="2" operator="containsText" text="Cancelled">
      <formula>NOT(ISERROR(SEARCH(("Cancelled"),(G11))))</formula>
    </cfRule>
    <cfRule type="containsText" dxfId="811" priority="3" operator="containsText" text="Postponed">
      <formula>NOT(ISERROR(SEARCH(("Postponed"),(G11))))</formula>
    </cfRule>
    <cfRule type="containsText" dxfId="810" priority="4" operator="containsText" text="Planned">
      <formula>NOT(ISERROR(SEARCH(("Planned"),(G11))))</formula>
    </cfRule>
    <cfRule type="containsText" dxfId="809" priority="5" operator="containsText" text="Completed">
      <formula>NOT(ISERROR(SEARCH(("Completed"),(G11))))</formula>
    </cfRule>
    <cfRule type="containsText" dxfId="808" priority="6" operator="containsText" text="Replaced">
      <formula>NOT(ISERROR(SEARCH(("Replaced"),(G11))))</formula>
    </cfRule>
  </conditionalFormatting>
  <conditionalFormatting sqref="I11:J53">
    <cfRule type="cellIs" dxfId="807" priority="7" operator="equal">
      <formula>"Not Applicable"</formula>
    </cfRule>
    <cfRule type="cellIs" dxfId="806" priority="8" operator="equal">
      <formula>"Applicable"</formula>
    </cfRule>
  </conditionalFormatting>
  <dataValidations disablePrompts="1" count="4">
    <dataValidation type="list" allowBlank="1" showErrorMessage="1" sqref="D7:E7" xr:uid="{00000000-0002-0000-0500-000001000000}">
      <formula1>"Technical,Operations"</formula1>
    </dataValidation>
    <dataValidation type="list" allowBlank="1" showErrorMessage="1" sqref="E48:E53 E32:E33 E24:E27 E11:E23" xr:uid="{00000000-0002-0000-0500-000002000000}">
      <formula1>"High,Medium,Low,R"</formula1>
    </dataValidation>
    <dataValidation type="list" allowBlank="1" showErrorMessage="1" sqref="I24:I53 I11:I23" xr:uid="{00000000-0002-0000-0500-000000000000}">
      <formula1>"Applicable,Not Applicable"</formula1>
    </dataValidation>
    <dataValidation type="list" allowBlank="1" showErrorMessage="1" sqref="G24:G53 G11:G23" xr:uid="{00000000-0002-0000-0500-000003000000}">
      <formula1>"Planned,In Progress,Completed,Replaced,Postponed,Cancelled"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5"/>
  <sheetViews>
    <sheetView topLeftCell="A8" workbookViewId="0">
      <selection activeCell="H16" sqref="H16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2.0898437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140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141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134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134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81" t="s">
        <v>118</v>
      </c>
      <c r="C8" s="82"/>
      <c r="D8" s="112">
        <v>19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13" ht="31.5" customHeight="1">
      <c r="A9" s="15"/>
      <c r="B9" s="113" t="s">
        <v>142</v>
      </c>
      <c r="C9" s="114"/>
      <c r="D9" s="114"/>
      <c r="E9" s="114"/>
      <c r="F9" s="114"/>
      <c r="G9" s="114"/>
      <c r="H9" s="114"/>
      <c r="I9" s="114"/>
      <c r="J9" s="11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91" t="str">
        <f>HYPERLINK("https://drive.google.com/file/d/1VbBmdvwmBFMpv90TocwXN7Y-jh3cOvFT/view?usp=drive_link","Engr.Henry")</f>
        <v>Engr.Henry</v>
      </c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/>
      <c r="F12" s="34"/>
      <c r="G12" s="8"/>
      <c r="H12" s="35"/>
      <c r="I12" s="10" t="s">
        <v>24</v>
      </c>
      <c r="J12" s="36"/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21" si="0">B12+1</f>
        <v>3</v>
      </c>
      <c r="C13" s="4" t="s">
        <v>10</v>
      </c>
      <c r="D13" s="7" t="s">
        <v>11</v>
      </c>
      <c r="E13" s="11"/>
      <c r="F13" s="34"/>
      <c r="G13" s="8"/>
      <c r="H13" s="35"/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 t="s">
        <v>7</v>
      </c>
      <c r="F14" s="40"/>
      <c r="G14" s="41" t="s">
        <v>8</v>
      </c>
      <c r="H14" s="9">
        <v>2009</v>
      </c>
      <c r="I14" s="10" t="s">
        <v>24</v>
      </c>
      <c r="J14" s="93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 t="s">
        <v>7</v>
      </c>
      <c r="F16" s="2"/>
      <c r="G16" s="8" t="s">
        <v>8</v>
      </c>
      <c r="H16" s="9">
        <v>2009</v>
      </c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</row>
    <row r="18" spans="1:26" ht="16.5" customHeight="1">
      <c r="A18" s="15"/>
      <c r="B18" s="33">
        <f t="shared" si="0"/>
        <v>8</v>
      </c>
      <c r="C18" s="4" t="s">
        <v>73</v>
      </c>
      <c r="D18" s="7" t="s">
        <v>37</v>
      </c>
      <c r="E18" s="12" t="s">
        <v>7</v>
      </c>
      <c r="F18" s="42"/>
      <c r="G18" s="46" t="s">
        <v>8</v>
      </c>
      <c r="H18" s="9">
        <v>2019</v>
      </c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 t="s">
        <v>7</v>
      </c>
      <c r="F19" s="42"/>
      <c r="G19" s="46" t="s">
        <v>8</v>
      </c>
      <c r="H19" s="9">
        <v>2020</v>
      </c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21</v>
      </c>
      <c r="E20" s="6" t="s">
        <v>114</v>
      </c>
      <c r="F20" s="2"/>
      <c r="G20" s="8" t="s">
        <v>8</v>
      </c>
      <c r="H20" s="9">
        <v>2009</v>
      </c>
      <c r="I20" s="10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 t="s">
        <v>7</v>
      </c>
      <c r="F21" s="1"/>
      <c r="G21" s="8" t="s">
        <v>8</v>
      </c>
      <c r="H21" s="9">
        <v>2022</v>
      </c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12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13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14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 t="s">
        <v>7</v>
      </c>
      <c r="F27" s="11"/>
      <c r="G27" s="3" t="s">
        <v>8</v>
      </c>
      <c r="H27" s="9">
        <v>2008</v>
      </c>
      <c r="I27" s="43" t="s">
        <v>24</v>
      </c>
      <c r="J27" s="36"/>
      <c r="K27" s="15"/>
      <c r="L27" s="15"/>
      <c r="M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</row>
    <row r="29" spans="1:26" ht="14.25" customHeight="1">
      <c r="A29" s="15"/>
      <c r="B29" s="33">
        <v>15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</row>
    <row r="30" spans="1:26" ht="14.25" customHeight="1">
      <c r="A30" s="15"/>
      <c r="B30" s="33">
        <v>16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</row>
    <row r="31" spans="1:26" ht="14.25" customHeight="1">
      <c r="A31" s="15"/>
      <c r="B31" s="33">
        <v>17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</row>
    <row r="32" spans="1:26" ht="14.25" customHeight="1">
      <c r="A32" s="15"/>
      <c r="B32" s="33">
        <v>18</v>
      </c>
      <c r="C32" s="4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  <c r="K32" s="15"/>
      <c r="L32" s="15"/>
      <c r="M32" s="15"/>
    </row>
    <row r="33" spans="1:13" ht="14.25" customHeight="1">
      <c r="A33" s="15"/>
      <c r="B33" s="33">
        <f t="shared" ref="B33:B47" si="1">B32+1</f>
        <v>19</v>
      </c>
      <c r="C33" s="4" t="s">
        <v>103</v>
      </c>
      <c r="D33" s="7" t="s">
        <v>78</v>
      </c>
      <c r="E33" s="11"/>
      <c r="F33" s="34"/>
      <c r="G33" s="3"/>
      <c r="H33" s="9"/>
      <c r="I33" s="10" t="s">
        <v>76</v>
      </c>
      <c r="J33" s="44"/>
      <c r="K33" s="15"/>
      <c r="L33" s="15"/>
      <c r="M33" s="15"/>
    </row>
    <row r="34" spans="1:13" ht="14.25" customHeight="1">
      <c r="A34" s="15"/>
      <c r="B34" s="33">
        <f t="shared" si="1"/>
        <v>20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</row>
    <row r="35" spans="1:13" ht="14.25" customHeight="1">
      <c r="A35" s="15"/>
      <c r="B35" s="33">
        <f t="shared" si="1"/>
        <v>21</v>
      </c>
      <c r="C35" s="4" t="s">
        <v>103</v>
      </c>
      <c r="D35" s="5" t="s">
        <v>30</v>
      </c>
      <c r="E35" s="45" t="s">
        <v>136</v>
      </c>
      <c r="F35" s="45"/>
      <c r="G35" s="46" t="s">
        <v>8</v>
      </c>
      <c r="H35" s="9">
        <v>2015</v>
      </c>
      <c r="I35" s="4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1"/>
        <v>22</v>
      </c>
      <c r="C36" s="4" t="s">
        <v>103</v>
      </c>
      <c r="D36" s="7" t="s">
        <v>31</v>
      </c>
      <c r="E36" s="4" t="s">
        <v>143</v>
      </c>
      <c r="F36" s="4"/>
      <c r="G36" s="46" t="s">
        <v>8</v>
      </c>
      <c r="H36" s="9">
        <v>2018</v>
      </c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1"/>
        <v>23</v>
      </c>
      <c r="C37" s="4" t="s">
        <v>103</v>
      </c>
      <c r="D37" s="5" t="s">
        <v>79</v>
      </c>
      <c r="E37" s="45" t="s">
        <v>138</v>
      </c>
      <c r="F37" s="45"/>
      <c r="G37" s="46" t="s">
        <v>8</v>
      </c>
      <c r="H37" s="9">
        <v>2017</v>
      </c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1"/>
        <v>24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1"/>
        <v>25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</row>
    <row r="40" spans="1:13" ht="14.25" customHeight="1">
      <c r="A40" s="15"/>
      <c r="B40" s="33">
        <f t="shared" si="1"/>
        <v>26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1"/>
        <v>27</v>
      </c>
      <c r="C41" s="4" t="s">
        <v>103</v>
      </c>
      <c r="D41" s="5" t="s">
        <v>34</v>
      </c>
      <c r="E41" s="45" t="s">
        <v>136</v>
      </c>
      <c r="F41" s="45"/>
      <c r="G41" s="46" t="s">
        <v>8</v>
      </c>
      <c r="H41" s="9">
        <v>2002</v>
      </c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1"/>
        <v>28</v>
      </c>
      <c r="C42" s="4" t="s">
        <v>103</v>
      </c>
      <c r="D42" s="5" t="s">
        <v>35</v>
      </c>
      <c r="E42" s="45" t="s">
        <v>144</v>
      </c>
      <c r="F42" s="45"/>
      <c r="G42" s="46" t="s">
        <v>8</v>
      </c>
      <c r="H42" s="9">
        <v>2012</v>
      </c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1"/>
        <v>29</v>
      </c>
      <c r="C43" s="4" t="s">
        <v>103</v>
      </c>
      <c r="D43" s="5" t="s">
        <v>36</v>
      </c>
      <c r="E43" s="45" t="s">
        <v>136</v>
      </c>
      <c r="F43" s="45"/>
      <c r="G43" s="46" t="s">
        <v>8</v>
      </c>
      <c r="H43" s="9">
        <v>2009</v>
      </c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f t="shared" si="1"/>
        <v>30</v>
      </c>
      <c r="C44" s="4" t="s">
        <v>103</v>
      </c>
      <c r="D44" s="45" t="s">
        <v>81</v>
      </c>
      <c r="E44" s="45" t="s">
        <v>109</v>
      </c>
      <c r="F44" s="45"/>
      <c r="G44" s="46" t="s">
        <v>8</v>
      </c>
      <c r="H44" s="4">
        <v>2024</v>
      </c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si="1"/>
        <v>31</v>
      </c>
      <c r="C45" s="4" t="s">
        <v>103</v>
      </c>
      <c r="D45" s="45" t="s">
        <v>82</v>
      </c>
      <c r="E45" s="45" t="s">
        <v>83</v>
      </c>
      <c r="F45" s="45"/>
      <c r="G45" s="46" t="s">
        <v>8</v>
      </c>
      <c r="H45" s="4">
        <v>2010</v>
      </c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1"/>
        <v>32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f t="shared" si="1"/>
        <v>33</v>
      </c>
      <c r="C47" s="4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v>29</v>
      </c>
      <c r="C48" s="89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44"/>
      <c r="K48" s="15"/>
      <c r="L48" s="15"/>
      <c r="M48" s="51"/>
    </row>
    <row r="49" spans="1:13" ht="16.5" customHeight="1">
      <c r="A49" s="15"/>
      <c r="B49" s="33">
        <f t="shared" ref="B49:B53" si="2">B48+1</f>
        <v>30</v>
      </c>
      <c r="C49" s="49" t="s">
        <v>38</v>
      </c>
      <c r="D49" s="50" t="s">
        <v>40</v>
      </c>
      <c r="E49" s="12" t="s">
        <v>7</v>
      </c>
      <c r="F49" s="45"/>
      <c r="G49" s="46" t="s">
        <v>8</v>
      </c>
      <c r="H49" s="4">
        <v>2018</v>
      </c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2"/>
        <v>31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2"/>
        <v>32</v>
      </c>
      <c r="C51" s="49" t="s">
        <v>38</v>
      </c>
      <c r="D51" s="50" t="s">
        <v>42</v>
      </c>
      <c r="E51" s="12" t="s">
        <v>71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ref="B52" si="3">COUNTA($B$5:B46)</f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si="2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53">
    <cfRule type="containsText" dxfId="805" priority="1" operator="containsText" text="In Progress">
      <formula>NOT(ISERROR(SEARCH(("In Progress"),(G11))))</formula>
    </cfRule>
    <cfRule type="containsText" dxfId="804" priority="2" operator="containsText" text="Cancelled">
      <formula>NOT(ISERROR(SEARCH(("Cancelled"),(G11))))</formula>
    </cfRule>
    <cfRule type="containsText" dxfId="803" priority="3" operator="containsText" text="Postponed">
      <formula>NOT(ISERROR(SEARCH(("Postponed"),(G11))))</formula>
    </cfRule>
    <cfRule type="containsText" dxfId="802" priority="4" operator="containsText" text="Planned">
      <formula>NOT(ISERROR(SEARCH(("Planned"),(G11))))</formula>
    </cfRule>
    <cfRule type="containsText" dxfId="801" priority="5" operator="containsText" text="Completed">
      <formula>NOT(ISERROR(SEARCH(("Completed"),(G11))))</formula>
    </cfRule>
    <cfRule type="containsText" dxfId="800" priority="6" operator="containsText" text="Replaced">
      <formula>NOT(ISERROR(SEARCH(("Replaced"),(G11))))</formula>
    </cfRule>
  </conditionalFormatting>
  <conditionalFormatting sqref="I11:J53">
    <cfRule type="cellIs" dxfId="799" priority="7" operator="equal">
      <formula>"Not Applicable"</formula>
    </cfRule>
    <cfRule type="cellIs" dxfId="798" priority="8" operator="equal">
      <formula>"Applicable"</formula>
    </cfRule>
  </conditionalFormatting>
  <dataValidations count="4">
    <dataValidation type="list" allowBlank="1" showErrorMessage="1" sqref="I11:I53" xr:uid="{00000000-0002-0000-0600-000000000000}">
      <formula1>"Applicable,Not Applicable"</formula1>
    </dataValidation>
    <dataValidation type="list" allowBlank="1" showErrorMessage="1" sqref="D7:E7" xr:uid="{00000000-0002-0000-0600-000001000000}">
      <formula1>"Technical,Operations"</formula1>
    </dataValidation>
    <dataValidation type="list" allowBlank="1" showErrorMessage="1" sqref="E48:E53 E32:E33 E11:E27" xr:uid="{00000000-0002-0000-0600-000002000000}">
      <formula1>"High,Medium,Low,R"</formula1>
    </dataValidation>
    <dataValidation type="list" allowBlank="1" showErrorMessage="1" sqref="G11:G53" xr:uid="{00000000-0002-0000-0600-000003000000}">
      <formula1>"Planned,In Progress,Completed,Replaced,Postponed,Cancelled"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5"/>
  <sheetViews>
    <sheetView topLeftCell="A13" workbookViewId="0">
      <selection activeCell="B11" sqref="B11:B53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1.8164062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149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151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151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56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152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 t="s">
        <v>153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21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 t="s">
        <v>7</v>
      </c>
      <c r="F14" s="40"/>
      <c r="G14" s="41" t="s">
        <v>8</v>
      </c>
      <c r="H14" s="9">
        <v>2025</v>
      </c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 t="s">
        <v>7</v>
      </c>
      <c r="F15" s="42"/>
      <c r="G15" s="41" t="s">
        <v>8</v>
      </c>
      <c r="H15" s="9">
        <v>2025</v>
      </c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 t="s">
        <v>7</v>
      </c>
      <c r="F16" s="2"/>
      <c r="G16" s="8" t="s">
        <v>8</v>
      </c>
      <c r="H16" s="9">
        <v>2025</v>
      </c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 t="s">
        <v>7</v>
      </c>
      <c r="F17" s="2"/>
      <c r="G17" s="8" t="s">
        <v>8</v>
      </c>
      <c r="H17" s="9">
        <v>2025</v>
      </c>
      <c r="I17" s="10" t="s">
        <v>24</v>
      </c>
      <c r="J17" s="3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154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 t="s">
        <v>7</v>
      </c>
      <c r="F21" s="1"/>
      <c r="G21" s="8" t="s">
        <v>15</v>
      </c>
      <c r="H21" s="9">
        <v>2026</v>
      </c>
      <c r="I21" s="10" t="s">
        <v>24</v>
      </c>
      <c r="J21" s="3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12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13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14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343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v>15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15"/>
      <c r="B30" s="33">
        <v>16</v>
      </c>
      <c r="C30" s="4" t="s">
        <v>103</v>
      </c>
      <c r="D30" s="7" t="s">
        <v>26</v>
      </c>
      <c r="E30" s="11" t="s">
        <v>7</v>
      </c>
      <c r="F30" s="11"/>
      <c r="G30" s="3" t="s">
        <v>8</v>
      </c>
      <c r="H30" s="9">
        <v>2011</v>
      </c>
      <c r="I30" s="10" t="s">
        <v>24</v>
      </c>
      <c r="J30" s="4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15"/>
      <c r="B31" s="33">
        <v>17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15"/>
      <c r="B32" s="33">
        <v>18</v>
      </c>
      <c r="C32" s="4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15"/>
      <c r="B33" s="33">
        <f t="shared" ref="B33:B47" si="1">B32+1</f>
        <v>19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15"/>
      <c r="B34" s="33">
        <f t="shared" si="1"/>
        <v>20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76</v>
      </c>
      <c r="J34" s="4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15"/>
      <c r="B35" s="33">
        <f t="shared" si="1"/>
        <v>21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15"/>
      <c r="B36" s="33">
        <f t="shared" si="1"/>
        <v>22</v>
      </c>
      <c r="C36" s="4" t="s">
        <v>103</v>
      </c>
      <c r="D36" s="7" t="s">
        <v>31</v>
      </c>
      <c r="E36" s="4" t="s">
        <v>109</v>
      </c>
      <c r="F36" s="4"/>
      <c r="G36" s="46" t="s">
        <v>8</v>
      </c>
      <c r="H36" s="9">
        <v>2025</v>
      </c>
      <c r="I36" s="48" t="s">
        <v>24</v>
      </c>
      <c r="J36" s="4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15"/>
      <c r="B37" s="33">
        <f t="shared" si="1"/>
        <v>23</v>
      </c>
      <c r="C37" s="4" t="s">
        <v>103</v>
      </c>
      <c r="D37" s="5" t="s">
        <v>79</v>
      </c>
      <c r="E37" s="45" t="s">
        <v>137</v>
      </c>
      <c r="F37" s="45">
        <v>2026</v>
      </c>
      <c r="G37" s="46" t="s">
        <v>15</v>
      </c>
      <c r="H37" s="9"/>
      <c r="I37" s="48" t="s">
        <v>24</v>
      </c>
      <c r="J37" s="4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15"/>
      <c r="B38" s="33">
        <f t="shared" si="1"/>
        <v>24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15"/>
      <c r="B39" s="33">
        <f t="shared" si="1"/>
        <v>25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15"/>
      <c r="B40" s="33">
        <f t="shared" si="1"/>
        <v>26</v>
      </c>
      <c r="C40" s="4" t="s">
        <v>103</v>
      </c>
      <c r="D40" s="5" t="s">
        <v>33</v>
      </c>
      <c r="E40" s="45" t="s">
        <v>106</v>
      </c>
      <c r="F40" s="45"/>
      <c r="G40" s="46" t="s">
        <v>8</v>
      </c>
      <c r="H40" s="9">
        <v>2025</v>
      </c>
      <c r="I40" s="48" t="s">
        <v>24</v>
      </c>
      <c r="J40" s="44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15"/>
      <c r="B41" s="33">
        <f t="shared" si="1"/>
        <v>27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26" ht="14.25" customHeight="1">
      <c r="A42" s="15"/>
      <c r="B42" s="33">
        <f t="shared" si="1"/>
        <v>28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26" ht="14.25" customHeight="1">
      <c r="A43" s="15"/>
      <c r="B43" s="33">
        <f t="shared" si="1"/>
        <v>29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26" ht="14.25" customHeight="1">
      <c r="A44" s="15"/>
      <c r="B44" s="33">
        <f t="shared" si="1"/>
        <v>30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26" ht="14.25" customHeight="1">
      <c r="A45" s="15"/>
      <c r="B45" s="33">
        <f t="shared" si="1"/>
        <v>31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26" ht="14.25" customHeight="1">
      <c r="A46" s="15"/>
      <c r="B46" s="33">
        <f t="shared" si="1"/>
        <v>32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26" ht="14.25" customHeight="1">
      <c r="A47" s="15"/>
      <c r="B47" s="33">
        <f t="shared" si="1"/>
        <v>33</v>
      </c>
      <c r="C47" s="4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26" ht="16.5" customHeight="1">
      <c r="A48" s="15"/>
      <c r="B48" s="33">
        <v>29</v>
      </c>
      <c r="C48" s="89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44"/>
      <c r="K48" s="15"/>
      <c r="L48" s="15"/>
      <c r="M48" s="51"/>
    </row>
    <row r="49" spans="1:26" ht="16.5" customHeight="1">
      <c r="A49" s="15"/>
      <c r="B49" s="33">
        <f t="shared" ref="B49:B53" si="2">B48+1</f>
        <v>30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26" ht="16.5" customHeight="1">
      <c r="A50" s="15"/>
      <c r="B50" s="33">
        <f t="shared" si="2"/>
        <v>31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26" ht="16.5" customHeight="1">
      <c r="A51" s="15"/>
      <c r="B51" s="33">
        <f t="shared" si="2"/>
        <v>32</v>
      </c>
      <c r="C51" s="49" t="s">
        <v>38</v>
      </c>
      <c r="D51" s="50" t="s">
        <v>42</v>
      </c>
      <c r="E51" s="12"/>
      <c r="F51" s="45"/>
      <c r="G51" s="46"/>
      <c r="H51" s="4"/>
      <c r="I51" s="48" t="s">
        <v>24</v>
      </c>
      <c r="J51" s="44"/>
      <c r="K51" s="15"/>
      <c r="L51" s="15"/>
      <c r="M51" s="15"/>
    </row>
    <row r="52" spans="1:26" ht="16.5" customHeight="1">
      <c r="A52" s="15"/>
      <c r="B52" s="33">
        <f t="shared" ref="B52" si="3">COUNTA($B$5:B46)</f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26" ht="16.5" customHeight="1">
      <c r="A53" s="15"/>
      <c r="B53" s="33">
        <f t="shared" si="2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26" ht="14.25" customHeight="1">
      <c r="A54" s="15"/>
      <c r="B54" s="15"/>
      <c r="C54" s="15"/>
      <c r="D54" s="15"/>
      <c r="E54" s="15"/>
      <c r="F54" s="59"/>
      <c r="G54" s="15"/>
      <c r="H54" s="15"/>
      <c r="I54" s="15"/>
      <c r="J54" s="15"/>
      <c r="K54" s="15"/>
      <c r="L54" s="15"/>
    </row>
    <row r="55" spans="1:26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26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15"/>
      <c r="B71" s="65"/>
      <c r="G71" s="66"/>
      <c r="K71" s="15"/>
      <c r="L71" s="15"/>
      <c r="M71" s="15"/>
    </row>
    <row r="72" spans="1:26" ht="14.25" customHeight="1">
      <c r="A72" s="15"/>
      <c r="B72" s="65"/>
      <c r="G72" s="66"/>
      <c r="K72" s="15"/>
      <c r="L72" s="15"/>
      <c r="M72" s="15"/>
    </row>
    <row r="73" spans="1:26" ht="14.25" customHeight="1">
      <c r="A73" s="15"/>
      <c r="B73" s="65"/>
      <c r="G73" s="66"/>
      <c r="K73" s="15"/>
      <c r="L73" s="15"/>
      <c r="M73" s="15"/>
    </row>
    <row r="74" spans="1:26" ht="14.25" customHeight="1">
      <c r="A74" s="15"/>
      <c r="B74" s="65"/>
      <c r="G74" s="66"/>
      <c r="K74" s="15"/>
      <c r="L74" s="15"/>
      <c r="M74" s="15"/>
    </row>
    <row r="75" spans="1:26" ht="14.25" customHeight="1">
      <c r="A75" s="15"/>
      <c r="B75" s="65"/>
      <c r="G75" s="66"/>
      <c r="K75" s="15"/>
      <c r="L75" s="15"/>
      <c r="M75" s="15"/>
    </row>
    <row r="76" spans="1:26" ht="14.25" customHeight="1">
      <c r="A76" s="15"/>
      <c r="B76" s="65"/>
      <c r="G76" s="66"/>
      <c r="K76" s="15"/>
      <c r="L76" s="15"/>
      <c r="M76" s="15"/>
    </row>
    <row r="77" spans="1:26" ht="14.25" customHeight="1">
      <c r="A77" s="15"/>
      <c r="B77" s="65"/>
      <c r="G77" s="66"/>
      <c r="K77" s="15"/>
      <c r="L77" s="15"/>
      <c r="M77" s="15"/>
    </row>
    <row r="78" spans="1:26" ht="14.25" customHeight="1">
      <c r="A78" s="15"/>
      <c r="B78" s="65"/>
      <c r="G78" s="66"/>
      <c r="K78" s="15"/>
      <c r="L78" s="15"/>
      <c r="M78" s="15"/>
    </row>
    <row r="79" spans="1:26" ht="14.25" customHeight="1">
      <c r="A79" s="15"/>
      <c r="B79" s="65"/>
      <c r="G79" s="66"/>
      <c r="K79" s="15"/>
      <c r="L79" s="15"/>
      <c r="M79" s="15"/>
    </row>
    <row r="80" spans="1:26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2">
    <cfRule type="containsText" dxfId="797" priority="2" operator="containsText" text="Cancelled">
      <formula>NOT(ISERROR(SEARCH(("Cancelled"),(G11))))</formula>
    </cfRule>
    <cfRule type="containsText" dxfId="796" priority="3" operator="containsText" text="Postponed">
      <formula>NOT(ISERROR(SEARCH(("Postponed"),(G11))))</formula>
    </cfRule>
    <cfRule type="containsText" dxfId="795" priority="4" operator="containsText" text="Planned">
      <formula>NOT(ISERROR(SEARCH(("Planned"),(G11))))</formula>
    </cfRule>
    <cfRule type="containsText" dxfId="794" priority="5" operator="containsText" text="Completed">
      <formula>NOT(ISERROR(SEARCH(("Completed"),(G11))))</formula>
    </cfRule>
    <cfRule type="containsText" dxfId="793" priority="6" operator="containsText" text="Replaced">
      <formula>NOT(ISERROR(SEARCH(("Replaced"),(G11))))</formula>
    </cfRule>
  </conditionalFormatting>
  <conditionalFormatting sqref="G11:G53">
    <cfRule type="containsText" dxfId="792" priority="1" operator="containsText" text="In Progress">
      <formula>NOT(ISERROR(SEARCH(("In Progress"),(G11))))</formula>
    </cfRule>
  </conditionalFormatting>
  <conditionalFormatting sqref="G23:G25">
    <cfRule type="containsText" dxfId="791" priority="20" operator="containsText" text="Planned">
      <formula>NOT(ISERROR(SEARCH(("Planned"),(G23))))</formula>
    </cfRule>
  </conditionalFormatting>
  <conditionalFormatting sqref="G23:G28">
    <cfRule type="containsText" dxfId="790" priority="21" operator="containsText" text="Completed">
      <formula>NOT(ISERROR(SEARCH(("Completed"),(G23))))</formula>
    </cfRule>
    <cfRule type="containsText" dxfId="789" priority="22" operator="containsText" text="Replaced">
      <formula>NOT(ISERROR(SEARCH(("Replaced"),(G23))))</formula>
    </cfRule>
  </conditionalFormatting>
  <conditionalFormatting sqref="G23:G53">
    <cfRule type="containsText" dxfId="788" priority="11" operator="containsText" text="Cancelled">
      <formula>NOT(ISERROR(SEARCH(("Cancelled"),(G23))))</formula>
    </cfRule>
    <cfRule type="containsText" dxfId="787" priority="12" operator="containsText" text="Postponed">
      <formula>NOT(ISERROR(SEARCH(("Postponed"),(G23))))</formula>
    </cfRule>
  </conditionalFormatting>
  <conditionalFormatting sqref="G26:G28">
    <cfRule type="containsText" dxfId="786" priority="10" operator="containsText" text="Planned">
      <formula>NOT(ISERROR(SEARCH(("Planned"),(G26))))</formula>
    </cfRule>
  </conditionalFormatting>
  <conditionalFormatting sqref="G29:G53">
    <cfRule type="containsText" dxfId="785" priority="36" operator="containsText" text="Planned">
      <formula>NOT(ISERROR(SEARCH(("Planned"),(G29))))</formula>
    </cfRule>
    <cfRule type="containsText" dxfId="784" priority="37" operator="containsText" text="Completed">
      <formula>NOT(ISERROR(SEARCH(("Completed"),(G29))))</formula>
    </cfRule>
    <cfRule type="containsText" dxfId="783" priority="38" operator="containsText" text="Replaced">
      <formula>NOT(ISERROR(SEARCH(("Replaced"),(G29))))</formula>
    </cfRule>
  </conditionalFormatting>
  <conditionalFormatting sqref="I11:J53">
    <cfRule type="cellIs" dxfId="782" priority="7" operator="equal">
      <formula>"Not Applicable"</formula>
    </cfRule>
    <cfRule type="cellIs" dxfId="781" priority="8" operator="equal">
      <formula>"Applicable"</formula>
    </cfRule>
  </conditionalFormatting>
  <dataValidations count="4">
    <dataValidation type="list" allowBlank="1" showErrorMessage="1" sqref="I11:I53" xr:uid="{00000000-0002-0000-0800-000000000000}">
      <formula1>"Applicable,Not Applicable"</formula1>
    </dataValidation>
    <dataValidation type="list" allowBlank="1" showErrorMessage="1" sqref="D7:E7" xr:uid="{00000000-0002-0000-0800-000001000000}">
      <formula1>"Technical,Operations"</formula1>
    </dataValidation>
    <dataValidation type="list" allowBlank="1" showErrorMessage="1" sqref="E48:E53 E32:E33 E11:E27" xr:uid="{00000000-0002-0000-0800-000002000000}">
      <formula1>"High,Medium,Low,R"</formula1>
    </dataValidation>
    <dataValidation type="list" allowBlank="1" showErrorMessage="1" sqref="G11:G53" xr:uid="{00000000-0002-0000-0800-000003000000}">
      <formula1>"Planned,In Progress,Completed,Replaced,Postponed,Cancelled"</formula1>
    </dataValidation>
  </dataValidations>
  <hyperlinks>
    <hyperlink ref="J12" r:id="rId1" xr:uid="{00000000-0004-0000-0800-00000000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5"/>
  <sheetViews>
    <sheetView topLeftCell="A29" workbookViewId="0">
      <selection activeCell="B54" sqref="B54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1.0898437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155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151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151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56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156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/>
      <c r="F12" s="34"/>
      <c r="G12" s="8"/>
      <c r="H12" s="35"/>
      <c r="I12" s="10" t="s">
        <v>24</v>
      </c>
      <c r="J12" s="36"/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21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83" t="s">
        <v>157</v>
      </c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B18" s="33">
        <f t="shared" si="0"/>
        <v>8</v>
      </c>
      <c r="C18" s="4" t="s">
        <v>73</v>
      </c>
      <c r="D18" s="7" t="s">
        <v>37</v>
      </c>
      <c r="E18" s="12" t="s">
        <v>7</v>
      </c>
      <c r="F18" s="42"/>
      <c r="G18" s="46" t="s">
        <v>8</v>
      </c>
      <c r="H18" s="9">
        <v>2024</v>
      </c>
      <c r="I18" s="74" t="s">
        <v>24</v>
      </c>
      <c r="J18" s="36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 t="s">
        <v>7</v>
      </c>
      <c r="F21" s="1">
        <v>2026</v>
      </c>
      <c r="G21" s="8" t="s">
        <v>15</v>
      </c>
      <c r="H21" s="9"/>
      <c r="I21" s="10" t="s">
        <v>24</v>
      </c>
      <c r="J21" s="3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343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24</v>
      </c>
      <c r="J29" s="3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15"/>
      <c r="B30" s="33"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24</v>
      </c>
      <c r="J30" s="4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15"/>
      <c r="B31" s="33"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15"/>
      <c r="B32" s="33"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15"/>
      <c r="B33" s="33"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15"/>
      <c r="B34" s="33">
        <f t="shared" ref="B34:B47" si="1">B33+1</f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76</v>
      </c>
      <c r="J34" s="4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15"/>
      <c r="B35" s="33">
        <f t="shared" si="1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15"/>
      <c r="B36" s="33">
        <f t="shared" si="1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15"/>
      <c r="B37" s="33">
        <f t="shared" si="1"/>
        <v>27</v>
      </c>
      <c r="C37" s="4" t="s">
        <v>103</v>
      </c>
      <c r="D37" s="5" t="s">
        <v>79</v>
      </c>
      <c r="E37" s="45" t="s">
        <v>137</v>
      </c>
      <c r="F37" s="45"/>
      <c r="G37" s="46" t="s">
        <v>8</v>
      </c>
      <c r="H37" s="9">
        <v>2023</v>
      </c>
      <c r="I37" s="48" t="s">
        <v>24</v>
      </c>
      <c r="J37" s="4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15"/>
      <c r="B38" s="33">
        <f t="shared" si="1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15"/>
      <c r="B39" s="33">
        <f t="shared" si="1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15"/>
      <c r="B40" s="33">
        <f t="shared" si="1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15"/>
      <c r="B41" s="33">
        <f t="shared" si="1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26" ht="14.25" customHeight="1">
      <c r="A42" s="15"/>
      <c r="B42" s="33">
        <f t="shared" si="1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76</v>
      </c>
      <c r="J42" s="44"/>
      <c r="K42" s="15"/>
      <c r="L42" s="15"/>
      <c r="M42" s="15"/>
    </row>
    <row r="43" spans="1:26" ht="14.25" customHeight="1">
      <c r="A43" s="15"/>
      <c r="B43" s="33">
        <f t="shared" si="1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76</v>
      </c>
      <c r="J43" s="44"/>
      <c r="K43" s="15"/>
      <c r="L43" s="15"/>
      <c r="M43" s="15"/>
    </row>
    <row r="44" spans="1:26" ht="14.25" customHeight="1">
      <c r="A44" s="15"/>
      <c r="B44" s="33">
        <f t="shared" si="1"/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26" ht="14.25" customHeight="1">
      <c r="A45" s="15"/>
      <c r="B45" s="33">
        <f t="shared" si="1"/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26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26" ht="14.25" customHeight="1">
      <c r="A47" s="15"/>
      <c r="B47" s="33">
        <f t="shared" si="1"/>
        <v>37</v>
      </c>
      <c r="C47" s="4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26" ht="16.5" customHeight="1">
      <c r="A48" s="15"/>
      <c r="B48" s="33">
        <v>34</v>
      </c>
      <c r="C48" s="89" t="s">
        <v>103</v>
      </c>
      <c r="D48" s="90" t="s">
        <v>330</v>
      </c>
      <c r="E48" s="12" t="s">
        <v>114</v>
      </c>
      <c r="F48" s="45"/>
      <c r="G48" s="46" t="s">
        <v>8</v>
      </c>
      <c r="H48" s="9">
        <v>2026</v>
      </c>
      <c r="I48" s="78" t="s">
        <v>24</v>
      </c>
      <c r="J48" s="92" t="str">
        <f>HYPERLINK("https://drive.google.com/file/d/1tr6qROMM_DZRDG6F4hgTFVjSqwZZjfZc/view?usp=drive_link","Data Cert")</f>
        <v>Data Cert</v>
      </c>
      <c r="K48" s="15"/>
      <c r="L48" s="15"/>
      <c r="M48" s="51"/>
    </row>
    <row r="49" spans="1:26" ht="16.5" customHeight="1">
      <c r="A49" s="15"/>
      <c r="B49" s="33">
        <f t="shared" ref="B49:B53" si="2">B48+1</f>
        <v>35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26" ht="16.5" customHeight="1">
      <c r="A50" s="15"/>
      <c r="B50" s="33">
        <f t="shared" si="2"/>
        <v>36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26" ht="16.5" customHeight="1">
      <c r="A51" s="15"/>
      <c r="B51" s="33">
        <f t="shared" si="2"/>
        <v>37</v>
      </c>
      <c r="C51" s="49" t="s">
        <v>38</v>
      </c>
      <c r="D51" s="50" t="s">
        <v>42</v>
      </c>
      <c r="E51" s="12"/>
      <c r="F51" s="45"/>
      <c r="G51" s="46"/>
      <c r="H51" s="4"/>
      <c r="I51" s="48" t="s">
        <v>24</v>
      </c>
      <c r="J51" s="44"/>
      <c r="K51" s="15"/>
      <c r="L51" s="15"/>
      <c r="M51" s="15"/>
    </row>
    <row r="52" spans="1:26" ht="16.5" customHeight="1">
      <c r="A52" s="15"/>
      <c r="B52" s="33">
        <f t="shared" ref="B52" si="3">COUNTA($B$5:B46)</f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26" ht="16.5" customHeight="1">
      <c r="A53" s="15"/>
      <c r="B53" s="33">
        <f t="shared" si="2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26" ht="14.25" customHeight="1">
      <c r="A54" s="15"/>
      <c r="B54" s="33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26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26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15"/>
      <c r="B71" s="65"/>
      <c r="G71" s="66"/>
      <c r="K71" s="15"/>
      <c r="L71" s="15"/>
      <c r="M71" s="15"/>
    </row>
    <row r="72" spans="1:26" ht="14.25" customHeight="1">
      <c r="A72" s="15"/>
      <c r="B72" s="65"/>
      <c r="G72" s="66"/>
      <c r="K72" s="15"/>
      <c r="L72" s="15"/>
      <c r="M72" s="15"/>
    </row>
    <row r="73" spans="1:26" ht="14.25" customHeight="1">
      <c r="A73" s="15"/>
      <c r="B73" s="65"/>
      <c r="G73" s="66"/>
      <c r="K73" s="15"/>
      <c r="L73" s="15"/>
      <c r="M73" s="15"/>
    </row>
    <row r="74" spans="1:26" ht="14.25" customHeight="1">
      <c r="A74" s="15"/>
      <c r="B74" s="65"/>
      <c r="G74" s="66"/>
      <c r="K74" s="15"/>
      <c r="L74" s="15"/>
      <c r="M74" s="15"/>
    </row>
    <row r="75" spans="1:26" ht="14.25" customHeight="1">
      <c r="A75" s="15"/>
      <c r="B75" s="65"/>
      <c r="G75" s="66"/>
      <c r="K75" s="15"/>
      <c r="L75" s="15"/>
      <c r="M75" s="15"/>
    </row>
    <row r="76" spans="1:26" ht="14.25" customHeight="1">
      <c r="A76" s="15"/>
      <c r="B76" s="65"/>
      <c r="G76" s="66"/>
      <c r="K76" s="15"/>
      <c r="L76" s="15"/>
      <c r="M76" s="15"/>
    </row>
    <row r="77" spans="1:26" ht="14.25" customHeight="1">
      <c r="A77" s="15"/>
      <c r="B77" s="65"/>
      <c r="G77" s="66"/>
      <c r="K77" s="15"/>
      <c r="L77" s="15"/>
      <c r="M77" s="15"/>
    </row>
    <row r="78" spans="1:26" ht="14.25" customHeight="1">
      <c r="A78" s="15"/>
      <c r="B78" s="65"/>
      <c r="G78" s="66"/>
      <c r="K78" s="15"/>
      <c r="L78" s="15"/>
      <c r="M78" s="15"/>
    </row>
    <row r="79" spans="1:26" ht="14.25" customHeight="1">
      <c r="A79" s="15"/>
      <c r="B79" s="65"/>
      <c r="G79" s="66"/>
      <c r="K79" s="15"/>
      <c r="L79" s="15"/>
      <c r="M79" s="15"/>
    </row>
    <row r="80" spans="1:26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18">
    <cfRule type="containsText" dxfId="780" priority="49" operator="containsText" text="Planned">
      <formula>NOT(ISERROR(SEARCH(("Planned"),(G11))))</formula>
    </cfRule>
    <cfRule type="containsText" dxfId="779" priority="50" operator="containsText" text="Completed">
      <formula>NOT(ISERROR(SEARCH(("Completed"),(G11))))</formula>
    </cfRule>
    <cfRule type="containsText" dxfId="778" priority="51" operator="containsText" text="Replaced">
      <formula>NOT(ISERROR(SEARCH(("Replaced"),(G11))))</formula>
    </cfRule>
  </conditionalFormatting>
  <conditionalFormatting sqref="G11:G21 G29:G47 G49:G53">
    <cfRule type="containsText" dxfId="777" priority="52" operator="containsText" text="In Progress">
      <formula>NOT(ISERROR(SEARCH(("In Progress"),(G11))))</formula>
    </cfRule>
    <cfRule type="containsText" dxfId="776" priority="53" operator="containsText" text="Cancelled">
      <formula>NOT(ISERROR(SEARCH(("Cancelled"),(G11))))</formula>
    </cfRule>
    <cfRule type="containsText" dxfId="775" priority="54" operator="containsText" text="Postponed">
      <formula>NOT(ISERROR(SEARCH(("Postponed"),(G11))))</formula>
    </cfRule>
  </conditionalFormatting>
  <conditionalFormatting sqref="G19">
    <cfRule type="containsText" dxfId="774" priority="55" operator="containsText" text="Planned">
      <formula>NOT(ISERROR(SEARCH(("Planned"),(G19))))</formula>
    </cfRule>
  </conditionalFormatting>
  <conditionalFormatting sqref="G20:G28">
    <cfRule type="containsText" dxfId="773" priority="4" operator="containsText" text="Planned">
      <formula>NOT(ISERROR(SEARCH(("Planned"),(G20))))</formula>
    </cfRule>
    <cfRule type="containsText" dxfId="772" priority="5" operator="containsText" text="Completed">
      <formula>NOT(ISERROR(SEARCH(("Completed"),(G20))))</formula>
    </cfRule>
    <cfRule type="containsText" dxfId="771" priority="6" operator="containsText" text="Replaced">
      <formula>NOT(ISERROR(SEARCH(("Replaced"),(G20))))</formula>
    </cfRule>
  </conditionalFormatting>
  <conditionalFormatting sqref="G22:G25">
    <cfRule type="containsText" dxfId="770" priority="2" operator="containsText" text="Cancelled">
      <formula>NOT(ISERROR(SEARCH(("Cancelled"),(G22))))</formula>
    </cfRule>
    <cfRule type="containsText" dxfId="769" priority="3" operator="containsText" text="Postponed">
      <formula>NOT(ISERROR(SEARCH(("Postponed"),(G22))))</formula>
    </cfRule>
  </conditionalFormatting>
  <conditionalFormatting sqref="G22:G28">
    <cfRule type="containsText" dxfId="768" priority="1" operator="containsText" text="In Progress">
      <formula>NOT(ISERROR(SEARCH(("In Progress"),(G22))))</formula>
    </cfRule>
  </conditionalFormatting>
  <conditionalFormatting sqref="G29:G53">
    <cfRule type="containsText" dxfId="767" priority="44" operator="containsText" text="Planned">
      <formula>NOT(ISERROR(SEARCH(("Planned"),(G29))))</formula>
    </cfRule>
    <cfRule type="containsText" dxfId="766" priority="45" operator="containsText" text="Completed">
      <formula>NOT(ISERROR(SEARCH(("Completed"),(G29))))</formula>
    </cfRule>
    <cfRule type="containsText" dxfId="765" priority="46" operator="containsText" text="Replaced">
      <formula>NOT(ISERROR(SEARCH(("Replaced"),(G29))))</formula>
    </cfRule>
  </conditionalFormatting>
  <conditionalFormatting sqref="G48">
    <cfRule type="containsText" dxfId="764" priority="41" operator="containsText" text="In Progress">
      <formula>NOT(ISERROR(SEARCH(("In Progress"),(G48))))</formula>
    </cfRule>
    <cfRule type="containsText" dxfId="763" priority="42" operator="containsText" text="Cancelled">
      <formula>NOT(ISERROR(SEARCH(("Cancelled"),(G48))))</formula>
    </cfRule>
    <cfRule type="containsText" dxfId="762" priority="43" operator="containsText" text="Postponed">
      <formula>NOT(ISERROR(SEARCH(("Postponed"),(G48))))</formula>
    </cfRule>
  </conditionalFormatting>
  <conditionalFormatting sqref="I11:J53">
    <cfRule type="cellIs" dxfId="761" priority="7" operator="equal">
      <formula>"Not Applicable"</formula>
    </cfRule>
    <cfRule type="cellIs" dxfId="760" priority="8" operator="equal">
      <formula>"Applicable"</formula>
    </cfRule>
  </conditionalFormatting>
  <dataValidations count="4">
    <dataValidation type="list" allowBlank="1" showErrorMessage="1" sqref="I11:I53" xr:uid="{00000000-0002-0000-0900-000000000000}">
      <formula1>"Applicable,Not Applicable"</formula1>
    </dataValidation>
    <dataValidation type="list" allowBlank="1" showErrorMessage="1" sqref="D7:E7" xr:uid="{00000000-0002-0000-0900-000001000000}">
      <formula1>"Technical,Operations"</formula1>
    </dataValidation>
    <dataValidation type="list" allowBlank="1" showErrorMessage="1" sqref="E48:E53 E32:E33 E11:E27" xr:uid="{00000000-0002-0000-0900-000002000000}">
      <formula1>"High,Medium,Low,R"</formula1>
    </dataValidation>
    <dataValidation type="list" allowBlank="1" showErrorMessage="1" sqref="G11:G53" xr:uid="{00000000-0002-0000-0900-000003000000}">
      <formula1>"Planned,In Progress,Completed,Replaced,Postponed,Cancelled"</formula1>
    </dataValidation>
  </dataValidations>
  <hyperlinks>
    <hyperlink ref="J13" r:id="rId1" xr:uid="{00000000-0004-0000-0900-000000000000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5"/>
  <sheetViews>
    <sheetView topLeftCell="A28" workbookViewId="0">
      <selection activeCell="B11" sqref="B11:B53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1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158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134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159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>
        <v>13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7" t="s">
        <v>160</v>
      </c>
      <c r="C9" s="121"/>
      <c r="D9" s="121"/>
      <c r="E9" s="121"/>
      <c r="F9" s="121"/>
      <c r="G9" s="121"/>
      <c r="H9" s="121"/>
      <c r="I9" s="121"/>
      <c r="J9" s="121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91" t="str">
        <f>HYPERLINK("https://drive.google.com/file/d/1OEObdstl6k3lqkGRmYP42IsefkGOOmet/view?usp=drive_link","Immediegwu")</f>
        <v>Immediegwu</v>
      </c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/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21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2019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 t="s">
        <v>7</v>
      </c>
      <c r="F14" s="40"/>
      <c r="G14" s="41" t="s">
        <v>8</v>
      </c>
      <c r="H14" s="9">
        <v>2020</v>
      </c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 t="s">
        <v>7</v>
      </c>
      <c r="F15" s="42"/>
      <c r="G15" s="41" t="s">
        <v>8</v>
      </c>
      <c r="H15" s="9">
        <v>2019</v>
      </c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 t="s">
        <v>7</v>
      </c>
      <c r="F16" s="2"/>
      <c r="G16" s="8" t="s">
        <v>8</v>
      </c>
      <c r="H16" s="9">
        <v>2020</v>
      </c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 t="s">
        <v>7</v>
      </c>
      <c r="F17" s="2"/>
      <c r="G17" s="8" t="s">
        <v>8</v>
      </c>
      <c r="H17" s="9">
        <v>2019</v>
      </c>
      <c r="I17" s="10" t="s">
        <v>24</v>
      </c>
      <c r="J17" s="36"/>
      <c r="K17" s="15"/>
      <c r="L17" s="15"/>
      <c r="M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 t="s">
        <v>7</v>
      </c>
      <c r="F18" s="42"/>
      <c r="G18" s="46" t="s">
        <v>8</v>
      </c>
      <c r="H18" s="9">
        <v>2019</v>
      </c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 t="s">
        <v>7</v>
      </c>
      <c r="F19" s="42"/>
      <c r="G19" s="46" t="s">
        <v>8</v>
      </c>
      <c r="H19" s="9">
        <v>2020</v>
      </c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161</v>
      </c>
      <c r="E20" s="6" t="s">
        <v>114</v>
      </c>
      <c r="F20" s="2"/>
      <c r="G20" s="8" t="s">
        <v>8</v>
      </c>
      <c r="H20" s="9">
        <v>2018</v>
      </c>
      <c r="I20" s="10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12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13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14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343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v>15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</row>
    <row r="30" spans="1:26" ht="14.25" customHeight="1">
      <c r="A30" s="15"/>
      <c r="B30" s="33">
        <v>16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</row>
    <row r="31" spans="1:26" ht="14.25" customHeight="1">
      <c r="A31" s="15"/>
      <c r="B31" s="33">
        <v>17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</row>
    <row r="32" spans="1:26" ht="14.25" customHeight="1">
      <c r="A32" s="15"/>
      <c r="B32" s="33">
        <v>18</v>
      </c>
      <c r="C32" s="4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  <c r="K32" s="15"/>
      <c r="L32" s="15"/>
      <c r="M32" s="15"/>
    </row>
    <row r="33" spans="1:13" ht="14.25" customHeight="1">
      <c r="A33" s="15"/>
      <c r="B33" s="33">
        <f t="shared" ref="B33:B47" si="1">B32+1</f>
        <v>19</v>
      </c>
      <c r="C33" s="4" t="s">
        <v>103</v>
      </c>
      <c r="D33" s="7" t="s">
        <v>78</v>
      </c>
      <c r="E33" s="11"/>
      <c r="F33" s="34"/>
      <c r="G33" s="3"/>
      <c r="H33" s="9"/>
      <c r="I33" s="10" t="s">
        <v>76</v>
      </c>
      <c r="J33" s="44"/>
      <c r="K33" s="15"/>
      <c r="L33" s="15"/>
      <c r="M33" s="15"/>
    </row>
    <row r="34" spans="1:13" ht="14.25" customHeight="1">
      <c r="A34" s="15"/>
      <c r="B34" s="33">
        <f t="shared" si="1"/>
        <v>20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</row>
    <row r="35" spans="1:13" ht="14.25" customHeight="1">
      <c r="A35" s="15"/>
      <c r="B35" s="33">
        <f t="shared" si="1"/>
        <v>21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1"/>
        <v>22</v>
      </c>
      <c r="C36" s="4" t="s">
        <v>103</v>
      </c>
      <c r="D36" s="7" t="s">
        <v>31</v>
      </c>
      <c r="E36" s="4" t="s">
        <v>109</v>
      </c>
      <c r="F36" s="4"/>
      <c r="G36" s="46" t="s">
        <v>8</v>
      </c>
      <c r="H36" s="9">
        <v>2022</v>
      </c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1"/>
        <v>23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1"/>
        <v>24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1"/>
        <v>25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</row>
    <row r="40" spans="1:13" ht="14.25" customHeight="1">
      <c r="A40" s="15"/>
      <c r="B40" s="33">
        <f t="shared" si="1"/>
        <v>26</v>
      </c>
      <c r="C40" s="4" t="s">
        <v>103</v>
      </c>
      <c r="D40" s="5" t="s">
        <v>33</v>
      </c>
      <c r="E40" s="45" t="s">
        <v>136</v>
      </c>
      <c r="F40" s="45"/>
      <c r="G40" s="46" t="s">
        <v>8</v>
      </c>
      <c r="H40" s="9">
        <v>2020</v>
      </c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1"/>
        <v>27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1"/>
        <v>28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1"/>
        <v>29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f t="shared" si="1"/>
        <v>30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si="1"/>
        <v>31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1"/>
        <v>32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f t="shared" si="1"/>
        <v>33</v>
      </c>
      <c r="C47" s="4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v>29</v>
      </c>
      <c r="C48" s="89" t="s">
        <v>103</v>
      </c>
      <c r="D48" s="90" t="s">
        <v>330</v>
      </c>
      <c r="E48" s="12" t="s">
        <v>114</v>
      </c>
      <c r="F48" s="45"/>
      <c r="G48" s="46" t="s">
        <v>8</v>
      </c>
      <c r="H48" s="9">
        <v>2026</v>
      </c>
      <c r="I48" s="78" t="s">
        <v>24</v>
      </c>
      <c r="J48" s="92" t="str">
        <f>HYPERLINK("https://drive.google.com/file/d/1JpTFIZTKYE4uDpqJ21HVRi0TYmn_bnQv/view?usp=drive_link","Data analytics cert")</f>
        <v>Data analytics cert</v>
      </c>
      <c r="K48" s="15"/>
      <c r="L48" s="15"/>
      <c r="M48" s="51"/>
    </row>
    <row r="49" spans="1:13" ht="16.5" customHeight="1">
      <c r="A49" s="15"/>
      <c r="B49" s="33">
        <f t="shared" ref="B49:B53" si="2">B48+1</f>
        <v>30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2"/>
        <v>31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2"/>
        <v>32</v>
      </c>
      <c r="C51" s="49" t="s">
        <v>38</v>
      </c>
      <c r="D51" s="50" t="s">
        <v>42</v>
      </c>
      <c r="E51" s="12" t="s">
        <v>71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ref="B52" si="3">COUNTA($B$5:B46)</f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si="2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2">
    <cfRule type="containsText" dxfId="759" priority="2" operator="containsText" text="Cancelled">
      <formula>NOT(ISERROR(SEARCH(("Cancelled"),(G11))))</formula>
    </cfRule>
    <cfRule type="containsText" dxfId="758" priority="3" operator="containsText" text="Postponed">
      <formula>NOT(ISERROR(SEARCH(("Postponed"),(G11))))</formula>
    </cfRule>
    <cfRule type="containsText" dxfId="757" priority="4" operator="containsText" text="Planned">
      <formula>NOT(ISERROR(SEARCH(("Planned"),(G11))))</formula>
    </cfRule>
    <cfRule type="containsText" dxfId="756" priority="5" operator="containsText" text="Completed">
      <formula>NOT(ISERROR(SEARCH(("Completed"),(G11))))</formula>
    </cfRule>
    <cfRule type="containsText" dxfId="755" priority="6" operator="containsText" text="Replaced">
      <formula>NOT(ISERROR(SEARCH(("Replaced"),(G11))))</formula>
    </cfRule>
  </conditionalFormatting>
  <conditionalFormatting sqref="G11:G53">
    <cfRule type="containsText" dxfId="754" priority="1" operator="containsText" text="In Progress">
      <formula>NOT(ISERROR(SEARCH(("In Progress"),(G11))))</formula>
    </cfRule>
  </conditionalFormatting>
  <conditionalFormatting sqref="G23:G25">
    <cfRule type="containsText" dxfId="753" priority="20" operator="containsText" text="Planned">
      <formula>NOT(ISERROR(SEARCH(("Planned"),(G23))))</formula>
    </cfRule>
  </conditionalFormatting>
  <conditionalFormatting sqref="G23:G28">
    <cfRule type="containsText" dxfId="752" priority="21" operator="containsText" text="Completed">
      <formula>NOT(ISERROR(SEARCH(("Completed"),(G23))))</formula>
    </cfRule>
    <cfRule type="containsText" dxfId="751" priority="22" operator="containsText" text="Replaced">
      <formula>NOT(ISERROR(SEARCH(("Replaced"),(G23))))</formula>
    </cfRule>
  </conditionalFormatting>
  <conditionalFormatting sqref="G23:G53">
    <cfRule type="containsText" dxfId="750" priority="11" operator="containsText" text="Cancelled">
      <formula>NOT(ISERROR(SEARCH(("Cancelled"),(G23))))</formula>
    </cfRule>
    <cfRule type="containsText" dxfId="749" priority="12" operator="containsText" text="Postponed">
      <formula>NOT(ISERROR(SEARCH(("Postponed"),(G23))))</formula>
    </cfRule>
  </conditionalFormatting>
  <conditionalFormatting sqref="G26:G28">
    <cfRule type="containsText" dxfId="748" priority="10" operator="containsText" text="Planned">
      <formula>NOT(ISERROR(SEARCH(("Planned"),(G26))))</formula>
    </cfRule>
  </conditionalFormatting>
  <conditionalFormatting sqref="G29:G53">
    <cfRule type="containsText" dxfId="747" priority="36" operator="containsText" text="Planned">
      <formula>NOT(ISERROR(SEARCH(("Planned"),(G29))))</formula>
    </cfRule>
    <cfRule type="containsText" dxfId="746" priority="37" operator="containsText" text="Completed">
      <formula>NOT(ISERROR(SEARCH(("Completed"),(G29))))</formula>
    </cfRule>
    <cfRule type="containsText" dxfId="745" priority="38" operator="containsText" text="Replaced">
      <formula>NOT(ISERROR(SEARCH(("Replaced"),(G29))))</formula>
    </cfRule>
  </conditionalFormatting>
  <conditionalFormatting sqref="I11:J53">
    <cfRule type="cellIs" dxfId="744" priority="7" operator="equal">
      <formula>"Not Applicable"</formula>
    </cfRule>
    <cfRule type="cellIs" dxfId="743" priority="8" operator="equal">
      <formula>"Applicable"</formula>
    </cfRule>
  </conditionalFormatting>
  <dataValidations disablePrompts="1" count="4">
    <dataValidation type="list" allowBlank="1" showErrorMessage="1" sqref="I11:I53" xr:uid="{00000000-0002-0000-0A00-000000000000}">
      <formula1>"Applicable,Not Applicable"</formula1>
    </dataValidation>
    <dataValidation type="list" allowBlank="1" showErrorMessage="1" sqref="D7:E7" xr:uid="{00000000-0002-0000-0A00-000001000000}">
      <formula1>"Technical,Operations"</formula1>
    </dataValidation>
    <dataValidation type="list" allowBlank="1" showErrorMessage="1" sqref="E48:E53 E32:E33 E11:E27" xr:uid="{00000000-0002-0000-0A00-000002000000}">
      <formula1>"High,Medium,Low,R"</formula1>
    </dataValidation>
    <dataValidation type="list" allowBlank="1" showErrorMessage="1" sqref="G11:G53" xr:uid="{00000000-0002-0000-0A00-000003000000}">
      <formula1>"Planned,In Progress,Completed,Replaced,Postponed,Cancelled"</formula1>
    </dataValidation>
  </dataValidation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5"/>
  <sheetViews>
    <sheetView topLeftCell="A31" workbookViewId="0">
      <selection activeCell="C47" sqref="C47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17.08984375" customWidth="1"/>
    <col min="9" max="9" width="14.54296875" customWidth="1"/>
    <col min="10" max="10" width="20.54296875" customWidth="1"/>
    <col min="11" max="11" width="9.453125" customWidth="1"/>
    <col min="12" max="12" width="11.08984375" customWidth="1"/>
    <col min="13" max="13" width="51.08984375" customWidth="1"/>
    <col min="14" max="26" width="9.08984375" customWidth="1"/>
  </cols>
  <sheetData>
    <row r="1" spans="1:13" ht="40.5" customHeight="1">
      <c r="A1" s="15"/>
      <c r="B1" s="103" t="s">
        <v>91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92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162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117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96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22">
        <v>13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13" t="s">
        <v>163</v>
      </c>
      <c r="C9" s="114"/>
      <c r="D9" s="114"/>
      <c r="E9" s="114"/>
      <c r="F9" s="114"/>
      <c r="G9" s="114"/>
      <c r="H9" s="114"/>
      <c r="I9" s="114"/>
      <c r="J9" s="11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164</v>
      </c>
      <c r="I10" s="71" t="s">
        <v>100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72"/>
      <c r="F11" s="34"/>
      <c r="G11" s="73"/>
      <c r="H11" s="35"/>
      <c r="I11" s="74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72" t="s">
        <v>7</v>
      </c>
      <c r="F12" s="34"/>
      <c r="G12" s="73" t="s">
        <v>8</v>
      </c>
      <c r="H12" s="35">
        <v>2025</v>
      </c>
      <c r="I12" s="74" t="s">
        <v>24</v>
      </c>
      <c r="J12" s="83" t="s">
        <v>165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21" si="0">B12+1</f>
        <v>3</v>
      </c>
      <c r="C13" s="4" t="s">
        <v>10</v>
      </c>
      <c r="D13" s="7" t="s">
        <v>11</v>
      </c>
      <c r="E13" s="72" t="s">
        <v>7</v>
      </c>
      <c r="F13" s="34"/>
      <c r="G13" s="73" t="s">
        <v>8</v>
      </c>
      <c r="H13" s="35">
        <v>2019</v>
      </c>
      <c r="I13" s="74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72" t="s">
        <v>7</v>
      </c>
      <c r="F14" s="34"/>
      <c r="G14" s="73" t="s">
        <v>8</v>
      </c>
      <c r="H14" s="9">
        <v>2019</v>
      </c>
      <c r="I14" s="74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72" t="s">
        <v>7</v>
      </c>
      <c r="F15" s="75"/>
      <c r="G15" s="73" t="s">
        <v>8</v>
      </c>
      <c r="H15" s="9">
        <v>2019</v>
      </c>
      <c r="I15" s="74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12" t="s">
        <v>7</v>
      </c>
      <c r="F16" s="40"/>
      <c r="G16" s="46" t="s">
        <v>8</v>
      </c>
      <c r="H16" s="9">
        <v>2019</v>
      </c>
      <c r="I16" s="74" t="s">
        <v>24</v>
      </c>
      <c r="J16" s="36"/>
      <c r="K16" s="15"/>
      <c r="L16" s="15"/>
      <c r="M16" s="15"/>
    </row>
    <row r="17" spans="1:26" ht="16.5" customHeight="1">
      <c r="A17" s="15"/>
      <c r="B17" s="33">
        <f t="shared" si="0"/>
        <v>7</v>
      </c>
      <c r="C17" s="4" t="s">
        <v>10</v>
      </c>
      <c r="D17" s="7" t="s">
        <v>19</v>
      </c>
      <c r="E17" s="12" t="s">
        <v>7</v>
      </c>
      <c r="F17" s="42"/>
      <c r="G17" s="46" t="s">
        <v>8</v>
      </c>
      <c r="H17" s="9">
        <v>2019</v>
      </c>
      <c r="I17" s="74" t="s">
        <v>24</v>
      </c>
      <c r="J17" s="36"/>
      <c r="K17" s="15"/>
      <c r="L17" s="15"/>
      <c r="M17" s="15"/>
    </row>
    <row r="18" spans="1:26" ht="16.5" customHeight="1">
      <c r="A18" s="15"/>
      <c r="B18" s="33">
        <f t="shared" si="0"/>
        <v>8</v>
      </c>
      <c r="C18" s="4" t="s">
        <v>73</v>
      </c>
      <c r="D18" s="7" t="s">
        <v>37</v>
      </c>
      <c r="E18" s="12" t="s">
        <v>7</v>
      </c>
      <c r="F18" s="42"/>
      <c r="G18" s="46" t="s">
        <v>8</v>
      </c>
      <c r="H18" s="9">
        <v>2019</v>
      </c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 t="s">
        <v>7</v>
      </c>
      <c r="F19" s="42"/>
      <c r="G19" s="46" t="s">
        <v>8</v>
      </c>
      <c r="H19" s="9">
        <v>2020</v>
      </c>
      <c r="I19" s="74" t="s">
        <v>24</v>
      </c>
      <c r="J19" s="36"/>
      <c r="K19" s="15"/>
      <c r="L19" s="15"/>
      <c r="M19" s="15"/>
    </row>
    <row r="20" spans="1:26" ht="16.5" customHeight="1">
      <c r="A20" s="15"/>
      <c r="B20" s="33">
        <f t="shared" si="0"/>
        <v>10</v>
      </c>
      <c r="C20" s="4" t="s">
        <v>73</v>
      </c>
      <c r="D20" s="7" t="s">
        <v>74</v>
      </c>
      <c r="E20" s="12" t="s">
        <v>114</v>
      </c>
      <c r="F20" s="42"/>
      <c r="G20" s="46" t="s">
        <v>8</v>
      </c>
      <c r="H20" s="9">
        <v>2018</v>
      </c>
      <c r="I20" s="74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166</v>
      </c>
      <c r="E21" s="12" t="s">
        <v>7</v>
      </c>
      <c r="F21" s="42"/>
      <c r="G21" s="46" t="s">
        <v>8</v>
      </c>
      <c r="H21" s="9">
        <v>2022</v>
      </c>
      <c r="I21" s="74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343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v>15</v>
      </c>
      <c r="C29" s="4" t="s">
        <v>103</v>
      </c>
      <c r="D29" s="7" t="s">
        <v>25</v>
      </c>
      <c r="E29" s="4"/>
      <c r="F29" s="4"/>
      <c r="G29" s="46"/>
      <c r="H29" s="9"/>
      <c r="I29" s="76" t="s">
        <v>76</v>
      </c>
      <c r="J29" s="36"/>
      <c r="K29" s="15"/>
      <c r="L29" s="15"/>
      <c r="M29" s="15"/>
    </row>
    <row r="30" spans="1:26" ht="14.25" customHeight="1">
      <c r="A30" s="15"/>
      <c r="B30" s="33">
        <v>16</v>
      </c>
      <c r="C30" s="4" t="s">
        <v>103</v>
      </c>
      <c r="D30" s="7" t="s">
        <v>26</v>
      </c>
      <c r="E30" s="4"/>
      <c r="F30" s="4"/>
      <c r="G30" s="46"/>
      <c r="H30" s="9"/>
      <c r="I30" s="77" t="s">
        <v>76</v>
      </c>
      <c r="J30" s="44"/>
      <c r="K30" s="15"/>
      <c r="L30" s="15"/>
      <c r="M30" s="15"/>
    </row>
    <row r="31" spans="1:26" ht="14.25" customHeight="1">
      <c r="A31" s="15"/>
      <c r="B31" s="33">
        <v>17</v>
      </c>
      <c r="C31" s="4" t="s">
        <v>103</v>
      </c>
      <c r="D31" s="7" t="s">
        <v>27</v>
      </c>
      <c r="E31" s="4"/>
      <c r="F31" s="4"/>
      <c r="G31" s="46"/>
      <c r="H31" s="9"/>
      <c r="I31" s="77" t="s">
        <v>76</v>
      </c>
      <c r="J31" s="44"/>
      <c r="K31" s="15"/>
      <c r="L31" s="15"/>
      <c r="M31" s="15"/>
    </row>
    <row r="32" spans="1:26" ht="14.25" customHeight="1">
      <c r="A32" s="15"/>
      <c r="B32" s="33">
        <v>18</v>
      </c>
      <c r="C32" s="4" t="s">
        <v>103</v>
      </c>
      <c r="D32" s="7" t="s">
        <v>28</v>
      </c>
      <c r="E32" s="4"/>
      <c r="F32" s="4"/>
      <c r="G32" s="46"/>
      <c r="H32" s="9"/>
      <c r="I32" s="77" t="s">
        <v>76</v>
      </c>
      <c r="J32" s="44"/>
      <c r="K32" s="15"/>
      <c r="L32" s="15"/>
      <c r="M32" s="15"/>
    </row>
    <row r="33" spans="1:13" ht="14.25" customHeight="1">
      <c r="A33" s="15"/>
      <c r="B33" s="33">
        <f t="shared" ref="B33:B47" si="1">B32+1</f>
        <v>19</v>
      </c>
      <c r="C33" s="4" t="s">
        <v>103</v>
      </c>
      <c r="D33" s="7" t="s">
        <v>104</v>
      </c>
      <c r="E33" s="4"/>
      <c r="F33" s="4"/>
      <c r="G33" s="46"/>
      <c r="H33" s="9"/>
      <c r="I33" s="77" t="s">
        <v>76</v>
      </c>
      <c r="J33" s="44"/>
      <c r="K33" s="15"/>
      <c r="L33" s="15"/>
      <c r="M33" s="15"/>
    </row>
    <row r="34" spans="1:13" ht="14.25" customHeight="1">
      <c r="A34" s="15"/>
      <c r="B34" s="33">
        <f t="shared" si="1"/>
        <v>20</v>
      </c>
      <c r="C34" s="4" t="s">
        <v>103</v>
      </c>
      <c r="D34" s="5" t="s">
        <v>29</v>
      </c>
      <c r="E34" s="45"/>
      <c r="F34" s="45"/>
      <c r="G34" s="46"/>
      <c r="H34" s="9"/>
      <c r="I34" s="78" t="s">
        <v>24</v>
      </c>
      <c r="J34" s="44"/>
      <c r="K34" s="15"/>
      <c r="L34" s="15"/>
      <c r="M34" s="15"/>
    </row>
    <row r="35" spans="1:13" ht="14.25" customHeight="1">
      <c r="A35" s="15"/>
      <c r="B35" s="33">
        <f t="shared" si="1"/>
        <v>21</v>
      </c>
      <c r="C35" s="4" t="s">
        <v>103</v>
      </c>
      <c r="D35" s="5" t="s">
        <v>30</v>
      </c>
      <c r="E35" s="45"/>
      <c r="F35" s="45"/>
      <c r="G35" s="46"/>
      <c r="H35" s="9"/>
      <c r="I35" s="7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1"/>
        <v>22</v>
      </c>
      <c r="C36" s="4" t="s">
        <v>103</v>
      </c>
      <c r="D36" s="7" t="s">
        <v>31</v>
      </c>
      <c r="E36" s="6" t="s">
        <v>7</v>
      </c>
      <c r="F36" s="2"/>
      <c r="G36" s="8" t="s">
        <v>8</v>
      </c>
      <c r="H36" s="9">
        <v>2020</v>
      </c>
      <c r="I36" s="77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1"/>
        <v>23</v>
      </c>
      <c r="C37" s="4" t="s">
        <v>103</v>
      </c>
      <c r="D37" s="5" t="s">
        <v>79</v>
      </c>
      <c r="E37" s="45" t="s">
        <v>167</v>
      </c>
      <c r="F37" s="45"/>
      <c r="G37" s="46" t="s">
        <v>8</v>
      </c>
      <c r="H37" s="9">
        <v>2020</v>
      </c>
      <c r="I37" s="7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1"/>
        <v>24</v>
      </c>
      <c r="C38" s="4" t="s">
        <v>103</v>
      </c>
      <c r="D38" s="5" t="s">
        <v>107</v>
      </c>
      <c r="E38" s="45"/>
      <c r="F38" s="45"/>
      <c r="G38" s="46"/>
      <c r="H38" s="9"/>
      <c r="I38" s="78" t="s">
        <v>76</v>
      </c>
      <c r="J38" s="44"/>
      <c r="K38" s="15"/>
      <c r="L38" s="15"/>
      <c r="M38" s="15"/>
    </row>
    <row r="39" spans="1:13" ht="14.25" customHeight="1">
      <c r="A39" s="15"/>
      <c r="B39" s="33">
        <f t="shared" si="1"/>
        <v>25</v>
      </c>
      <c r="C39" s="4" t="s">
        <v>103</v>
      </c>
      <c r="D39" s="5" t="s">
        <v>32</v>
      </c>
      <c r="E39" s="45"/>
      <c r="F39" s="45"/>
      <c r="G39" s="46"/>
      <c r="H39" s="9"/>
      <c r="I39" s="78" t="s">
        <v>24</v>
      </c>
      <c r="J39" s="44"/>
      <c r="K39" s="15"/>
      <c r="L39" s="15"/>
      <c r="M39" s="15"/>
    </row>
    <row r="40" spans="1:13" ht="14.25" customHeight="1">
      <c r="A40" s="15"/>
      <c r="B40" s="33">
        <f t="shared" si="1"/>
        <v>26</v>
      </c>
      <c r="C40" s="4" t="s">
        <v>103</v>
      </c>
      <c r="D40" s="5" t="s">
        <v>33</v>
      </c>
      <c r="E40" s="45"/>
      <c r="F40" s="45"/>
      <c r="G40" s="46"/>
      <c r="H40" s="9"/>
      <c r="I40" s="77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1"/>
        <v>27</v>
      </c>
      <c r="C41" s="4" t="s">
        <v>103</v>
      </c>
      <c r="D41" s="5" t="s">
        <v>34</v>
      </c>
      <c r="E41" s="45"/>
      <c r="F41" s="45"/>
      <c r="G41" s="46"/>
      <c r="H41" s="9"/>
      <c r="I41" s="77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1"/>
        <v>28</v>
      </c>
      <c r="C42" s="4" t="s">
        <v>103</v>
      </c>
      <c r="D42" s="5" t="s">
        <v>35</v>
      </c>
      <c r="E42" s="45"/>
      <c r="F42" s="45"/>
      <c r="G42" s="46"/>
      <c r="H42" s="9"/>
      <c r="I42" s="77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1"/>
        <v>29</v>
      </c>
      <c r="C43" s="4" t="s">
        <v>103</v>
      </c>
      <c r="D43" s="5" t="s">
        <v>36</v>
      </c>
      <c r="E43" s="45"/>
      <c r="F43" s="45"/>
      <c r="G43" s="46"/>
      <c r="H43" s="9"/>
      <c r="I43" s="78" t="s">
        <v>24</v>
      </c>
      <c r="J43" s="44"/>
      <c r="K43" s="15"/>
      <c r="L43" s="15"/>
      <c r="M43" s="15"/>
    </row>
    <row r="44" spans="1:13" ht="14.25" customHeight="1">
      <c r="A44" s="15"/>
      <c r="B44" s="33">
        <f t="shared" si="1"/>
        <v>30</v>
      </c>
      <c r="C44" s="4" t="s">
        <v>38</v>
      </c>
      <c r="D44" s="5" t="s">
        <v>108</v>
      </c>
      <c r="E44" s="45"/>
      <c r="F44" s="45"/>
      <c r="G44" s="46"/>
      <c r="H44" s="9"/>
      <c r="I44" s="7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si="1"/>
        <v>31</v>
      </c>
      <c r="C45" s="4" t="s">
        <v>38</v>
      </c>
      <c r="D45" s="5" t="s">
        <v>110</v>
      </c>
      <c r="E45" s="45"/>
      <c r="F45" s="84"/>
      <c r="G45" s="46"/>
      <c r="H45" s="9"/>
      <c r="I45" s="7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1"/>
        <v>32</v>
      </c>
      <c r="C46" s="4" t="s">
        <v>38</v>
      </c>
      <c r="D46" s="5" t="s">
        <v>111</v>
      </c>
      <c r="E46" s="45"/>
      <c r="F46" s="45"/>
      <c r="G46" s="46"/>
      <c r="H46" s="9"/>
      <c r="I46" s="78" t="s">
        <v>24</v>
      </c>
      <c r="J46" s="44"/>
      <c r="K46" s="15"/>
      <c r="L46" s="15"/>
      <c r="M46" s="15"/>
    </row>
    <row r="47" spans="1:13" ht="14.25" customHeight="1">
      <c r="A47" s="15"/>
      <c r="B47" s="33">
        <f t="shared" si="1"/>
        <v>33</v>
      </c>
      <c r="C47" s="4" t="s">
        <v>38</v>
      </c>
      <c r="D47" s="5" t="s">
        <v>112</v>
      </c>
      <c r="E47" s="45" t="s">
        <v>113</v>
      </c>
      <c r="F47" s="45"/>
      <c r="G47" s="46" t="s">
        <v>8</v>
      </c>
      <c r="H47" s="9">
        <v>2022</v>
      </c>
      <c r="I47" s="78" t="s">
        <v>24</v>
      </c>
      <c r="J47" s="44"/>
      <c r="K47" s="15"/>
      <c r="L47" s="15"/>
      <c r="M47" s="15"/>
    </row>
    <row r="48" spans="1:13" ht="16.5" customHeight="1">
      <c r="A48" s="15"/>
      <c r="B48" s="33">
        <v>29</v>
      </c>
      <c r="C48" s="89" t="s">
        <v>103</v>
      </c>
      <c r="D48" s="90" t="s">
        <v>330</v>
      </c>
      <c r="E48" s="12"/>
      <c r="F48" s="45"/>
      <c r="G48" s="46" t="s">
        <v>8</v>
      </c>
      <c r="H48" s="9">
        <v>2026</v>
      </c>
      <c r="I48" s="78" t="s">
        <v>24</v>
      </c>
      <c r="J48" s="92" t="str">
        <f>HYPERLINK("https://drive.google.com/file/d/1zeE4ng7JsynseS1lsbL44Y7g1Z_74Zux/view?usp=drive_link","Data analytics")</f>
        <v>Data analytics</v>
      </c>
      <c r="K48" s="15"/>
      <c r="L48" s="15"/>
      <c r="M48" s="51"/>
    </row>
    <row r="49" spans="1:13" ht="16.5" customHeight="1">
      <c r="A49" s="15"/>
      <c r="B49" s="33">
        <f t="shared" ref="B49:B53" si="2">B48+1</f>
        <v>30</v>
      </c>
      <c r="C49" s="49" t="s">
        <v>38</v>
      </c>
      <c r="D49" s="79" t="s">
        <v>40</v>
      </c>
      <c r="E49" s="12"/>
      <c r="F49" s="45"/>
      <c r="G49" s="46"/>
      <c r="H49" s="9"/>
      <c r="I49" s="7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2"/>
        <v>31</v>
      </c>
      <c r="C50" s="49" t="s">
        <v>38</v>
      </c>
      <c r="D50" s="79" t="s">
        <v>41</v>
      </c>
      <c r="E50" s="12" t="s">
        <v>114</v>
      </c>
      <c r="F50" s="45"/>
      <c r="G50" s="46" t="s">
        <v>8</v>
      </c>
      <c r="H50" s="9">
        <v>2018</v>
      </c>
      <c r="I50" s="7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2"/>
        <v>32</v>
      </c>
      <c r="C51" s="49" t="s">
        <v>38</v>
      </c>
      <c r="D51" s="50" t="s">
        <v>42</v>
      </c>
      <c r="E51" s="12" t="s">
        <v>71</v>
      </c>
      <c r="F51" s="45"/>
      <c r="G51" s="46" t="s">
        <v>8</v>
      </c>
      <c r="H51" s="4">
        <v>2023</v>
      </c>
      <c r="I51" s="7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ref="B52" si="3">COUNTA($B$5:B46)</f>
        <v>42</v>
      </c>
      <c r="C52" s="49" t="s">
        <v>38</v>
      </c>
      <c r="D52" s="50" t="s">
        <v>43</v>
      </c>
      <c r="E52" s="12"/>
      <c r="F52" s="45"/>
      <c r="G52" s="46"/>
      <c r="H52" s="4"/>
      <c r="I52" s="7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si="2"/>
        <v>43</v>
      </c>
      <c r="C53" s="52" t="s">
        <v>38</v>
      </c>
      <c r="D53" s="53" t="s">
        <v>44</v>
      </c>
      <c r="E53" s="13"/>
      <c r="F53" s="14"/>
      <c r="G53" s="54"/>
      <c r="H53" s="55"/>
      <c r="I53" s="80" t="s">
        <v>24</v>
      </c>
      <c r="J53" s="57"/>
      <c r="K53" s="15"/>
      <c r="L53" s="15"/>
      <c r="M53" s="15"/>
    </row>
    <row r="54" spans="1:13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/>
      <c r="D56" s="105"/>
      <c r="E56" s="15"/>
      <c r="F56" s="118"/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/>
      <c r="D57" s="61"/>
      <c r="E57" s="15"/>
      <c r="F57" s="60"/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/>
      <c r="D58" s="61"/>
      <c r="E58" s="15"/>
      <c r="F58" s="62"/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/>
      <c r="D59" s="64"/>
      <c r="E59" s="15"/>
      <c r="F59" s="63"/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2">
    <cfRule type="containsText" dxfId="742" priority="2" operator="containsText" text="Cancelled">
      <formula>NOT(ISERROR(SEARCH(("Cancelled"),(G11))))</formula>
    </cfRule>
    <cfRule type="containsText" dxfId="741" priority="3" operator="containsText" text="Postponed">
      <formula>NOT(ISERROR(SEARCH(("Postponed"),(G11))))</formula>
    </cfRule>
    <cfRule type="containsText" dxfId="740" priority="4" operator="containsText" text="Planned">
      <formula>NOT(ISERROR(SEARCH(("Planned"),(G11))))</formula>
    </cfRule>
    <cfRule type="containsText" dxfId="739" priority="5" operator="containsText" text="Completed">
      <formula>NOT(ISERROR(SEARCH(("Completed"),(G11))))</formula>
    </cfRule>
    <cfRule type="containsText" dxfId="738" priority="6" operator="containsText" text="Replaced">
      <formula>NOT(ISERROR(SEARCH(("Replaced"),(G11))))</formula>
    </cfRule>
  </conditionalFormatting>
  <conditionalFormatting sqref="G11:G53">
    <cfRule type="containsText" dxfId="737" priority="1" operator="containsText" text="In Progress">
      <formula>NOT(ISERROR(SEARCH(("In Progress"),(G11))))</formula>
    </cfRule>
  </conditionalFormatting>
  <conditionalFormatting sqref="G23:G25">
    <cfRule type="containsText" dxfId="736" priority="20" operator="containsText" text="Planned">
      <formula>NOT(ISERROR(SEARCH(("Planned"),(G23))))</formula>
    </cfRule>
    <cfRule type="containsText" dxfId="735" priority="21" operator="containsText" text="Completed">
      <formula>NOT(ISERROR(SEARCH(("Completed"),(G23))))</formula>
    </cfRule>
    <cfRule type="containsText" dxfId="734" priority="22" operator="containsText" text="Replaced">
      <formula>NOT(ISERROR(SEARCH(("Replaced"),(G23))))</formula>
    </cfRule>
  </conditionalFormatting>
  <conditionalFormatting sqref="G23:G53">
    <cfRule type="containsText" dxfId="733" priority="11" operator="containsText" text="Cancelled">
      <formula>NOT(ISERROR(SEARCH(("Cancelled"),(G23))))</formula>
    </cfRule>
    <cfRule type="containsText" dxfId="732" priority="12" operator="containsText" text="Postponed">
      <formula>NOT(ISERROR(SEARCH(("Postponed"),(G23))))</formula>
    </cfRule>
  </conditionalFormatting>
  <conditionalFormatting sqref="G26:G28">
    <cfRule type="containsText" dxfId="731" priority="10" operator="containsText" text="Planned">
      <formula>NOT(ISERROR(SEARCH(("Planned"),(G26))))</formula>
    </cfRule>
  </conditionalFormatting>
  <conditionalFormatting sqref="G29:G53">
    <cfRule type="containsText" dxfId="730" priority="36" operator="containsText" text="Planned">
      <formula>NOT(ISERROR(SEARCH(("Planned"),(G29))))</formula>
    </cfRule>
    <cfRule type="containsText" dxfId="729" priority="37" operator="containsText" text="Completed">
      <formula>NOT(ISERROR(SEARCH(("Completed"),(G29))))</formula>
    </cfRule>
    <cfRule type="containsText" dxfId="728" priority="38" operator="containsText" text="Replaced">
      <formula>NOT(ISERROR(SEARCH(("Replaced"),(G29))))</formula>
    </cfRule>
  </conditionalFormatting>
  <conditionalFormatting sqref="I11:J53">
    <cfRule type="cellIs" dxfId="727" priority="7" operator="equal">
      <formula>"Not Applicable"</formula>
    </cfRule>
    <cfRule type="cellIs" dxfId="726" priority="8" operator="equal">
      <formula>"Applicable"</formula>
    </cfRule>
  </conditionalFormatting>
  <dataValidations count="4">
    <dataValidation type="list" allowBlank="1" showErrorMessage="1" sqref="I11:I53" xr:uid="{00000000-0002-0000-0B00-000000000000}">
      <formula1>"Applicable,Not Applicable"</formula1>
    </dataValidation>
    <dataValidation type="list" allowBlank="1" showErrorMessage="1" sqref="D7:E7" xr:uid="{00000000-0002-0000-0B00-000001000000}">
      <formula1>"Technical,Operations"</formula1>
    </dataValidation>
    <dataValidation type="list" allowBlank="1" showErrorMessage="1" sqref="E48:E53 E36 E11:E27" xr:uid="{00000000-0002-0000-0B00-000002000000}">
      <formula1>"High,Medium,Low,R"</formula1>
    </dataValidation>
    <dataValidation type="list" allowBlank="1" showErrorMessage="1" sqref="G11:G53" xr:uid="{00000000-0002-0000-0B00-000003000000}">
      <formula1>"Planned,In Progress,Completed,Replaced,Postponed,Cancelled"</formula1>
    </dataValidation>
  </dataValidations>
  <hyperlinks>
    <hyperlink ref="J12" r:id="rId1" xr:uid="{00000000-0004-0000-0B00-000000000000}"/>
  </hyperlinks>
  <pageMargins left="0.25" right="0.25" top="0.75" bottom="0.75" header="0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5"/>
  <sheetViews>
    <sheetView topLeftCell="A30" zoomScaleNormal="100" workbookViewId="0">
      <selection activeCell="C53" sqref="C53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0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168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134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117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169</v>
      </c>
      <c r="C8" s="25"/>
      <c r="D8" s="112">
        <v>13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13" t="s">
        <v>170</v>
      </c>
      <c r="C9" s="114"/>
      <c r="D9" s="114"/>
      <c r="E9" s="114"/>
      <c r="F9" s="114"/>
      <c r="G9" s="114"/>
      <c r="H9" s="114"/>
      <c r="I9" s="114"/>
      <c r="J9" s="11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91" t="str">
        <f>HYPERLINK("https://drive.google.com/file/d/1TdqH5sx5X1QJthc2lul3m8PRulb3VMJw/view?usp=drive_link","Shittu")</f>
        <v>Shittu</v>
      </c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/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21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2019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 t="s">
        <v>7</v>
      </c>
      <c r="F14" s="40"/>
      <c r="G14" s="41" t="s">
        <v>8</v>
      </c>
      <c r="H14" s="9">
        <v>2019</v>
      </c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 t="s">
        <v>7</v>
      </c>
      <c r="F15" s="42"/>
      <c r="G15" s="41" t="s">
        <v>8</v>
      </c>
      <c r="H15" s="9">
        <v>2019</v>
      </c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 t="s">
        <v>7</v>
      </c>
      <c r="F16" s="2"/>
      <c r="G16" s="8" t="s">
        <v>8</v>
      </c>
      <c r="H16" s="9">
        <v>2019</v>
      </c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 t="s">
        <v>7</v>
      </c>
      <c r="F17" s="2"/>
      <c r="G17" s="8" t="s">
        <v>8</v>
      </c>
      <c r="H17" s="9">
        <v>2019</v>
      </c>
      <c r="I17" s="10" t="s">
        <v>24</v>
      </c>
      <c r="J17" s="36"/>
      <c r="K17" s="15"/>
      <c r="L17" s="15"/>
      <c r="M17" s="15"/>
    </row>
    <row r="18" spans="1:26" ht="16.5" customHeight="1">
      <c r="A18" s="15"/>
      <c r="B18" s="33">
        <f t="shared" si="0"/>
        <v>8</v>
      </c>
      <c r="C18" s="4" t="s">
        <v>73</v>
      </c>
      <c r="D18" s="7" t="s">
        <v>37</v>
      </c>
      <c r="E18" s="12" t="s">
        <v>7</v>
      </c>
      <c r="F18" s="42"/>
      <c r="G18" s="46" t="s">
        <v>8</v>
      </c>
      <c r="H18" s="9">
        <v>2019</v>
      </c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 t="s">
        <v>7</v>
      </c>
      <c r="F19" s="42"/>
      <c r="G19" s="46" t="s">
        <v>8</v>
      </c>
      <c r="H19" s="9">
        <v>2020</v>
      </c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21</v>
      </c>
      <c r="E20" s="6" t="s">
        <v>114</v>
      </c>
      <c r="F20" s="2"/>
      <c r="G20" s="8" t="s">
        <v>8</v>
      </c>
      <c r="H20" s="9">
        <v>2018</v>
      </c>
      <c r="I20" s="10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 t="s">
        <v>7</v>
      </c>
      <c r="F21" s="1"/>
      <c r="G21" s="8" t="s">
        <v>8</v>
      </c>
      <c r="H21" s="9">
        <v>2022</v>
      </c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343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</row>
    <row r="30" spans="1:26" ht="14.25" customHeight="1">
      <c r="A30" s="15"/>
      <c r="B30" s="33"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</row>
    <row r="31" spans="1:26" ht="14.25" customHeight="1">
      <c r="A31" s="15"/>
      <c r="B31" s="33"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</row>
    <row r="32" spans="1:26" ht="14.25" customHeight="1">
      <c r="A32" s="15"/>
      <c r="B32" s="33"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  <c r="K32" s="15"/>
      <c r="L32" s="15"/>
      <c r="M32" s="15"/>
    </row>
    <row r="33" spans="1:13" ht="14.25" customHeight="1">
      <c r="A33" s="15"/>
      <c r="B33" s="33">
        <f t="shared" ref="B33:B47" si="1">B32+1</f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76</v>
      </c>
      <c r="J33" s="44"/>
      <c r="K33" s="15"/>
      <c r="L33" s="15"/>
      <c r="M33" s="15"/>
    </row>
    <row r="34" spans="1:13" ht="14.25" customHeight="1">
      <c r="A34" s="15"/>
      <c r="B34" s="33">
        <f t="shared" si="1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</row>
    <row r="35" spans="1:13" ht="14.25" customHeight="1">
      <c r="A35" s="15"/>
      <c r="B35" s="33">
        <f t="shared" si="1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1"/>
        <v>26</v>
      </c>
      <c r="C36" s="4" t="s">
        <v>103</v>
      </c>
      <c r="D36" s="7" t="s">
        <v>31</v>
      </c>
      <c r="E36" s="4" t="s">
        <v>121</v>
      </c>
      <c r="F36" s="4"/>
      <c r="G36" s="46" t="s">
        <v>8</v>
      </c>
      <c r="H36" s="9">
        <v>2020</v>
      </c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1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1"/>
        <v>28</v>
      </c>
      <c r="C38" s="4" t="s">
        <v>103</v>
      </c>
      <c r="D38" s="5" t="s">
        <v>32</v>
      </c>
      <c r="E38" s="45" t="s">
        <v>136</v>
      </c>
      <c r="F38" s="45"/>
      <c r="G38" s="46" t="s">
        <v>8</v>
      </c>
      <c r="H38" s="9">
        <v>2025</v>
      </c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1"/>
        <v>29</v>
      </c>
      <c r="C39" s="4" t="s">
        <v>103</v>
      </c>
      <c r="D39" s="5" t="s">
        <v>80</v>
      </c>
      <c r="E39" s="45" t="s">
        <v>136</v>
      </c>
      <c r="F39" s="45"/>
      <c r="G39" s="46" t="s">
        <v>8</v>
      </c>
      <c r="H39" s="9">
        <v>2023</v>
      </c>
      <c r="I39" s="48" t="s">
        <v>24</v>
      </c>
      <c r="J39" s="44"/>
      <c r="K39" s="15"/>
      <c r="L39" s="15"/>
      <c r="M39" s="15"/>
    </row>
    <row r="40" spans="1:13" ht="14.25" customHeight="1">
      <c r="A40" s="15"/>
      <c r="B40" s="33">
        <f t="shared" si="1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1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1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1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f t="shared" si="1"/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si="1"/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f t="shared" si="1"/>
        <v>37</v>
      </c>
      <c r="C47" s="4" t="s">
        <v>103</v>
      </c>
      <c r="D47" s="45" t="s">
        <v>112</v>
      </c>
      <c r="E47" s="45" t="s">
        <v>137</v>
      </c>
      <c r="F47" s="45"/>
      <c r="G47" s="46" t="s">
        <v>8</v>
      </c>
      <c r="H47" s="4">
        <v>2022</v>
      </c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v>38</v>
      </c>
      <c r="C48" s="88" t="s">
        <v>103</v>
      </c>
      <c r="D48" s="90" t="s">
        <v>330</v>
      </c>
      <c r="E48" s="12" t="s">
        <v>114</v>
      </c>
      <c r="F48" s="45"/>
      <c r="G48" s="46" t="s">
        <v>8</v>
      </c>
      <c r="H48" s="9">
        <v>2026</v>
      </c>
      <c r="I48" s="78" t="s">
        <v>24</v>
      </c>
      <c r="J48" s="92" t="str">
        <f>HYPERLINK("https://drive.google.com/file/d/1d7M6591_UrbdDKwNDKi4gJkC2fwUkx4j/view?usp=drive_link","Data analytics")</f>
        <v>Data analytics</v>
      </c>
      <c r="K48" s="15"/>
      <c r="L48" s="15"/>
      <c r="M48" s="51"/>
    </row>
    <row r="49" spans="1:13" ht="16.5" customHeight="1">
      <c r="A49" s="15"/>
      <c r="B49" s="33"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ref="B50:B53" si="2">B49+1</f>
        <v>40</v>
      </c>
      <c r="C50" s="49" t="s">
        <v>38</v>
      </c>
      <c r="D50" s="50" t="s">
        <v>41</v>
      </c>
      <c r="E50" s="12" t="s">
        <v>114</v>
      </c>
      <c r="F50" s="45"/>
      <c r="G50" s="46" t="s">
        <v>8</v>
      </c>
      <c r="H50" s="4">
        <v>2018</v>
      </c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2"/>
        <v>41</v>
      </c>
      <c r="C51" s="49" t="s">
        <v>38</v>
      </c>
      <c r="D51" s="50" t="s">
        <v>42</v>
      </c>
      <c r="E51" s="12" t="s">
        <v>71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ref="B52" si="3">COUNTA($B$5:B46)</f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si="2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/>
      <c r="D56" s="105"/>
      <c r="E56" s="15"/>
      <c r="F56" s="118"/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/>
      <c r="D57" s="61"/>
      <c r="E57" s="15"/>
      <c r="F57" s="60"/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/>
      <c r="D58" s="61"/>
      <c r="E58" s="15"/>
      <c r="F58" s="62"/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/>
      <c r="D59" s="64"/>
      <c r="E59" s="15"/>
      <c r="F59" s="63"/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2">
    <cfRule type="containsText" dxfId="725" priority="2" operator="containsText" text="Cancelled">
      <formula>NOT(ISERROR(SEARCH(("Cancelled"),(G11))))</formula>
    </cfRule>
    <cfRule type="containsText" dxfId="724" priority="3" operator="containsText" text="Postponed">
      <formula>NOT(ISERROR(SEARCH(("Postponed"),(G11))))</formula>
    </cfRule>
    <cfRule type="containsText" dxfId="723" priority="4" operator="containsText" text="Planned">
      <formula>NOT(ISERROR(SEARCH(("Planned"),(G11))))</formula>
    </cfRule>
    <cfRule type="containsText" dxfId="722" priority="5" operator="containsText" text="Completed">
      <formula>NOT(ISERROR(SEARCH(("Completed"),(G11))))</formula>
    </cfRule>
    <cfRule type="containsText" dxfId="721" priority="6" operator="containsText" text="Replaced">
      <formula>NOT(ISERROR(SEARCH(("Replaced"),(G11))))</formula>
    </cfRule>
  </conditionalFormatting>
  <conditionalFormatting sqref="G11:G53">
    <cfRule type="containsText" dxfId="720" priority="1" operator="containsText" text="In Progress">
      <formula>NOT(ISERROR(SEARCH(("In Progress"),(G11))))</formula>
    </cfRule>
  </conditionalFormatting>
  <conditionalFormatting sqref="G23:G25">
    <cfRule type="containsText" dxfId="719" priority="20" operator="containsText" text="Planned">
      <formula>NOT(ISERROR(SEARCH(("Planned"),(G23))))</formula>
    </cfRule>
  </conditionalFormatting>
  <conditionalFormatting sqref="G23:G28">
    <cfRule type="containsText" dxfId="718" priority="21" operator="containsText" text="Completed">
      <formula>NOT(ISERROR(SEARCH(("Completed"),(G23))))</formula>
    </cfRule>
    <cfRule type="containsText" dxfId="717" priority="22" operator="containsText" text="Replaced">
      <formula>NOT(ISERROR(SEARCH(("Replaced"),(G23))))</formula>
    </cfRule>
  </conditionalFormatting>
  <conditionalFormatting sqref="G23:G53">
    <cfRule type="containsText" dxfId="716" priority="11" operator="containsText" text="Cancelled">
      <formula>NOT(ISERROR(SEARCH(("Cancelled"),(G23))))</formula>
    </cfRule>
    <cfRule type="containsText" dxfId="715" priority="12" operator="containsText" text="Postponed">
      <formula>NOT(ISERROR(SEARCH(("Postponed"),(G23))))</formula>
    </cfRule>
  </conditionalFormatting>
  <conditionalFormatting sqref="G26:G28">
    <cfRule type="containsText" dxfId="714" priority="10" operator="containsText" text="Planned">
      <formula>NOT(ISERROR(SEARCH(("Planned"),(G26))))</formula>
    </cfRule>
  </conditionalFormatting>
  <conditionalFormatting sqref="G29:G53">
    <cfRule type="containsText" dxfId="713" priority="36" operator="containsText" text="Planned">
      <formula>NOT(ISERROR(SEARCH(("Planned"),(G29))))</formula>
    </cfRule>
    <cfRule type="containsText" dxfId="712" priority="37" operator="containsText" text="Completed">
      <formula>NOT(ISERROR(SEARCH(("Completed"),(G29))))</formula>
    </cfRule>
    <cfRule type="containsText" dxfId="711" priority="38" operator="containsText" text="Replaced">
      <formula>NOT(ISERROR(SEARCH(("Replaced"),(G29))))</formula>
    </cfRule>
  </conditionalFormatting>
  <conditionalFormatting sqref="I11:J53">
    <cfRule type="cellIs" dxfId="710" priority="7" operator="equal">
      <formula>"Not Applicable"</formula>
    </cfRule>
    <cfRule type="cellIs" dxfId="709" priority="8" operator="equal">
      <formula>"Applicable"</formula>
    </cfRule>
  </conditionalFormatting>
  <dataValidations disablePrompts="1" count="4">
    <dataValidation type="list" allowBlank="1" showErrorMessage="1" sqref="I11:I53" xr:uid="{00000000-0002-0000-0C00-000000000000}">
      <formula1>"Applicable,Not Applicable"</formula1>
    </dataValidation>
    <dataValidation type="list" allowBlank="1" showErrorMessage="1" sqref="D7:E7" xr:uid="{00000000-0002-0000-0C00-000001000000}">
      <formula1>"Technical,Operations"</formula1>
    </dataValidation>
    <dataValidation type="list" allowBlank="1" showErrorMessage="1" sqref="E48:E53 E32:E33 E11:E27" xr:uid="{00000000-0002-0000-0C00-000002000000}">
      <formula1>"High,Medium,Low,R"</formula1>
    </dataValidation>
    <dataValidation type="list" allowBlank="1" showErrorMessage="1" sqref="G11:G53" xr:uid="{00000000-0002-0000-0C00-000003000000}">
      <formula1>"Planned,In Progress,Completed,Replaced,Postponed,Cancelled"</formula1>
    </dataValidation>
  </dataValidations>
  <pageMargins left="0.25" right="0.25" top="0.75" bottom="0.75" header="0" footer="0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5"/>
  <sheetViews>
    <sheetView topLeftCell="A14" workbookViewId="0">
      <selection activeCell="A44" sqref="A44:XFD44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17.54296875" customWidth="1"/>
    <col min="9" max="9" width="13.453125" customWidth="1"/>
    <col min="10" max="10" width="20.1796875" customWidth="1"/>
    <col min="11" max="11" width="9.453125" customWidth="1"/>
    <col min="12" max="12" width="11.0898437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171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134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172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>
        <v>13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173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 t="s">
        <v>174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21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2019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 t="s">
        <v>7</v>
      </c>
      <c r="F14" s="40"/>
      <c r="G14" s="41" t="s">
        <v>8</v>
      </c>
      <c r="H14" s="9">
        <v>2019</v>
      </c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 t="s">
        <v>7</v>
      </c>
      <c r="F15" s="42"/>
      <c r="G15" s="41" t="s">
        <v>8</v>
      </c>
      <c r="H15" s="9">
        <v>2019</v>
      </c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 t="s">
        <v>7</v>
      </c>
      <c r="F16" s="2"/>
      <c r="G16" s="8" t="s">
        <v>8</v>
      </c>
      <c r="H16" s="9">
        <v>2019</v>
      </c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 t="s">
        <v>7</v>
      </c>
      <c r="F17" s="2"/>
      <c r="G17" s="8" t="s">
        <v>8</v>
      </c>
      <c r="H17" s="9">
        <v>2019</v>
      </c>
      <c r="I17" s="10" t="s">
        <v>24</v>
      </c>
      <c r="J17" s="36"/>
      <c r="K17" s="15"/>
      <c r="L17" s="15"/>
      <c r="M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76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76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 t="s">
        <v>114</v>
      </c>
      <c r="F20" s="2"/>
      <c r="G20" s="8" t="s">
        <v>8</v>
      </c>
      <c r="H20" s="9">
        <v>2018</v>
      </c>
      <c r="I20" s="10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12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13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14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343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v>15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</row>
    <row r="30" spans="1:26" ht="14.25" customHeight="1">
      <c r="A30" s="15"/>
      <c r="B30" s="33">
        <v>16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</row>
    <row r="31" spans="1:26" ht="14.25" customHeight="1">
      <c r="A31" s="15"/>
      <c r="B31" s="33">
        <v>17</v>
      </c>
      <c r="C31" s="4" t="s">
        <v>103</v>
      </c>
      <c r="D31" s="7" t="s">
        <v>27</v>
      </c>
      <c r="E31" s="11" t="s">
        <v>175</v>
      </c>
      <c r="F31" s="11"/>
      <c r="G31" s="3" t="s">
        <v>8</v>
      </c>
      <c r="H31" s="9">
        <v>2016</v>
      </c>
      <c r="I31" s="10" t="s">
        <v>24</v>
      </c>
      <c r="J31" s="44"/>
      <c r="K31" s="15"/>
      <c r="L31" s="15"/>
      <c r="M31" s="15"/>
    </row>
    <row r="32" spans="1:26" ht="14.25" customHeight="1">
      <c r="A32" s="15"/>
      <c r="B32" s="33">
        <v>18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</row>
    <row r="33" spans="1:13" ht="14.25" customHeight="1">
      <c r="A33" s="15"/>
      <c r="B33" s="33">
        <f t="shared" ref="B33:B47" si="1">B32+1</f>
        <v>19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</row>
    <row r="34" spans="1:13" ht="14.25" customHeight="1">
      <c r="A34" s="15"/>
      <c r="B34" s="33">
        <f t="shared" si="1"/>
        <v>20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76</v>
      </c>
      <c r="J34" s="44"/>
      <c r="K34" s="15"/>
      <c r="L34" s="15"/>
      <c r="M34" s="15"/>
    </row>
    <row r="35" spans="1:13" ht="14.25" customHeight="1">
      <c r="A35" s="15"/>
      <c r="B35" s="33">
        <f t="shared" si="1"/>
        <v>21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76</v>
      </c>
      <c r="J35" s="44"/>
      <c r="K35" s="15"/>
      <c r="L35" s="15"/>
      <c r="M35" s="15"/>
    </row>
    <row r="36" spans="1:13" ht="14.25" customHeight="1">
      <c r="A36" s="15"/>
      <c r="B36" s="33">
        <f t="shared" si="1"/>
        <v>22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1"/>
        <v>23</v>
      </c>
      <c r="C37" s="4" t="s">
        <v>103</v>
      </c>
      <c r="D37" s="5" t="s">
        <v>79</v>
      </c>
      <c r="E37" s="45" t="s">
        <v>136</v>
      </c>
      <c r="F37" s="45"/>
      <c r="G37" s="46" t="s">
        <v>8</v>
      </c>
      <c r="H37" s="9">
        <v>2019</v>
      </c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1"/>
        <v>24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1"/>
        <v>25</v>
      </c>
      <c r="C39" s="4" t="s">
        <v>103</v>
      </c>
      <c r="D39" s="5" t="s">
        <v>80</v>
      </c>
      <c r="E39" s="45" t="s">
        <v>121</v>
      </c>
      <c r="F39" s="45"/>
      <c r="G39" s="46" t="s">
        <v>8</v>
      </c>
      <c r="H39" s="9">
        <v>2023</v>
      </c>
      <c r="I39" s="48" t="s">
        <v>24</v>
      </c>
      <c r="J39" s="44"/>
      <c r="K39" s="15"/>
      <c r="L39" s="15"/>
      <c r="M39" s="15"/>
    </row>
    <row r="40" spans="1:13" ht="14.25" customHeight="1">
      <c r="A40" s="15"/>
      <c r="B40" s="33">
        <f t="shared" si="1"/>
        <v>26</v>
      </c>
      <c r="C40" s="4" t="s">
        <v>103</v>
      </c>
      <c r="D40" s="5" t="s">
        <v>33</v>
      </c>
      <c r="E40" s="45" t="s">
        <v>176</v>
      </c>
      <c r="F40" s="45"/>
      <c r="G40" s="46" t="s">
        <v>8</v>
      </c>
      <c r="H40" s="9">
        <v>2021</v>
      </c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1"/>
        <v>27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1"/>
        <v>28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1"/>
        <v>29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f t="shared" si="1"/>
        <v>30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si="1"/>
        <v>31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1"/>
        <v>32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f t="shared" si="1"/>
        <v>33</v>
      </c>
      <c r="C47" s="4" t="s">
        <v>103</v>
      </c>
      <c r="D47" s="45" t="s">
        <v>177</v>
      </c>
      <c r="E47" s="45" t="s">
        <v>136</v>
      </c>
      <c r="F47" s="45"/>
      <c r="G47" s="46" t="s">
        <v>8</v>
      </c>
      <c r="H47" s="4">
        <v>2022</v>
      </c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v>29</v>
      </c>
      <c r="C48" s="89" t="s">
        <v>103</v>
      </c>
      <c r="D48" s="90" t="s">
        <v>330</v>
      </c>
      <c r="E48" s="12" t="s">
        <v>114</v>
      </c>
      <c r="F48" s="45"/>
      <c r="G48" s="46" t="s">
        <v>8</v>
      </c>
      <c r="H48" s="9">
        <v>2026</v>
      </c>
      <c r="I48" s="78" t="s">
        <v>24</v>
      </c>
      <c r="J48" s="92" t="str">
        <f>HYPERLINK("https://drive.google.com/file/d/1DukDVA0qhggAJdHT1UREaEnX34YVu2rM/view?usp=drive_link","Data anlytics")</f>
        <v>Data anlytics</v>
      </c>
      <c r="K48" s="15"/>
      <c r="L48" s="15"/>
      <c r="M48" s="51"/>
    </row>
    <row r="49" spans="1:13" ht="16.5" customHeight="1">
      <c r="A49" s="15"/>
      <c r="B49" s="33">
        <f t="shared" ref="B49:B53" si="2">B48+1</f>
        <v>30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2"/>
        <v>31</v>
      </c>
      <c r="C50" s="49" t="s">
        <v>38</v>
      </c>
      <c r="D50" s="50" t="s">
        <v>41</v>
      </c>
      <c r="E50" s="12" t="s">
        <v>114</v>
      </c>
      <c r="F50" s="45"/>
      <c r="G50" s="46" t="s">
        <v>8</v>
      </c>
      <c r="H50" s="4">
        <v>2018</v>
      </c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2"/>
        <v>32</v>
      </c>
      <c r="C51" s="49" t="s">
        <v>38</v>
      </c>
      <c r="D51" s="50" t="s">
        <v>42</v>
      </c>
      <c r="E51" s="12" t="s">
        <v>71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ref="B52" si="3">COUNTA($B$5:B46)</f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si="2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/>
      <c r="D56" s="105"/>
      <c r="E56" s="15"/>
      <c r="F56" s="118"/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/>
      <c r="D57" s="61"/>
      <c r="E57" s="15"/>
      <c r="F57" s="60"/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/>
      <c r="D58" s="61"/>
      <c r="E58" s="15"/>
      <c r="F58" s="62"/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/>
      <c r="D59" s="64"/>
      <c r="E59" s="15"/>
      <c r="F59" s="63"/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5">
    <cfRule type="containsText" dxfId="708" priority="2" operator="containsText" text="Cancelled">
      <formula>NOT(ISERROR(SEARCH(("Cancelled"),(G11))))</formula>
    </cfRule>
    <cfRule type="containsText" dxfId="707" priority="3" operator="containsText" text="Postponed">
      <formula>NOT(ISERROR(SEARCH(("Postponed"),(G11))))</formula>
    </cfRule>
  </conditionalFormatting>
  <conditionalFormatting sqref="G11:G28">
    <cfRule type="containsText" dxfId="706" priority="4" operator="containsText" text="Planned">
      <formula>NOT(ISERROR(SEARCH(("Planned"),(G11))))</formula>
    </cfRule>
    <cfRule type="containsText" dxfId="705" priority="5" operator="containsText" text="Completed">
      <formula>NOT(ISERROR(SEARCH(("Completed"),(G11))))</formula>
    </cfRule>
    <cfRule type="containsText" dxfId="704" priority="6" operator="containsText" text="Replaced">
      <formula>NOT(ISERROR(SEARCH(("Replaced"),(G11))))</formula>
    </cfRule>
  </conditionalFormatting>
  <conditionalFormatting sqref="G11:G53">
    <cfRule type="containsText" dxfId="703" priority="1" operator="containsText" text="In Progress">
      <formula>NOT(ISERROR(SEARCH(("In Progress"),(G11))))</formula>
    </cfRule>
  </conditionalFormatting>
  <conditionalFormatting sqref="G29:G53">
    <cfRule type="containsText" dxfId="702" priority="34" operator="containsText" text="Cancelled">
      <formula>NOT(ISERROR(SEARCH(("Cancelled"),(G29))))</formula>
    </cfRule>
    <cfRule type="containsText" dxfId="701" priority="35" operator="containsText" text="Postponed">
      <formula>NOT(ISERROR(SEARCH(("Postponed"),(G29))))</formula>
    </cfRule>
    <cfRule type="containsText" dxfId="700" priority="36" operator="containsText" text="Planned">
      <formula>NOT(ISERROR(SEARCH(("Planned"),(G29))))</formula>
    </cfRule>
    <cfRule type="containsText" dxfId="699" priority="37" operator="containsText" text="Completed">
      <formula>NOT(ISERROR(SEARCH(("Completed"),(G29))))</formula>
    </cfRule>
    <cfRule type="containsText" dxfId="698" priority="38" operator="containsText" text="Replaced">
      <formula>NOT(ISERROR(SEARCH(("Replaced"),(G29))))</formula>
    </cfRule>
  </conditionalFormatting>
  <conditionalFormatting sqref="I11:J53">
    <cfRule type="cellIs" dxfId="697" priority="7" operator="equal">
      <formula>"Not Applicable"</formula>
    </cfRule>
    <cfRule type="cellIs" dxfId="696" priority="8" operator="equal">
      <formula>"Applicable"</formula>
    </cfRule>
  </conditionalFormatting>
  <dataValidations count="4">
    <dataValidation type="list" allowBlank="1" showErrorMessage="1" sqref="I11:I53" xr:uid="{00000000-0002-0000-0D00-000000000000}">
      <formula1>"Applicable,Not Applicable"</formula1>
    </dataValidation>
    <dataValidation type="list" allowBlank="1" showErrorMessage="1" sqref="D7:E7" xr:uid="{00000000-0002-0000-0D00-000001000000}">
      <formula1>"Technical,Operations"</formula1>
    </dataValidation>
    <dataValidation type="list" allowBlank="1" showErrorMessage="1" sqref="E48:E53 E32:E33 E11:E27" xr:uid="{00000000-0002-0000-0D00-000002000000}">
      <formula1>"High,Medium,Low,R"</formula1>
    </dataValidation>
    <dataValidation type="list" allowBlank="1" showErrorMessage="1" sqref="G11:G53" xr:uid="{00000000-0002-0000-0D00-000003000000}">
      <formula1>"Planned,In Progress,Completed,Replaced,Postponed,Cancelled"</formula1>
    </dataValidation>
  </dataValidations>
  <hyperlinks>
    <hyperlink ref="J12" r:id="rId1" xr:uid="{00000000-0004-0000-0D00-000000000000}"/>
  </hyperlinks>
  <pageMargins left="0.7" right="0.7" top="0.75" bottom="0.75" header="0" footer="0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5"/>
  <sheetViews>
    <sheetView topLeftCell="A32" workbookViewId="0">
      <selection activeCell="B48" sqref="B48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13.54296875" customWidth="1"/>
    <col min="9" max="9" width="12" customWidth="1"/>
    <col min="10" max="10" width="16.81640625" customWidth="1"/>
    <col min="11" max="11" width="9.453125" customWidth="1"/>
    <col min="12" max="12" width="11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178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134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117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>
        <v>13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179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180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 t="s">
        <v>181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21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2019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 t="s">
        <v>7</v>
      </c>
      <c r="F14" s="40"/>
      <c r="G14" s="41" t="s">
        <v>8</v>
      </c>
      <c r="H14" s="9">
        <v>2020</v>
      </c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 t="s">
        <v>7</v>
      </c>
      <c r="F15" s="42"/>
      <c r="G15" s="41" t="s">
        <v>8</v>
      </c>
      <c r="H15" s="9">
        <v>2019</v>
      </c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 t="s">
        <v>7</v>
      </c>
      <c r="F16" s="2"/>
      <c r="G16" s="8" t="s">
        <v>8</v>
      </c>
      <c r="H16" s="9">
        <v>2020</v>
      </c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 t="s">
        <v>8</v>
      </c>
      <c r="H17" s="9">
        <v>2019</v>
      </c>
      <c r="I17" s="10" t="s">
        <v>24</v>
      </c>
      <c r="J17" s="36"/>
      <c r="K17" s="15"/>
      <c r="L17" s="15"/>
      <c r="M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 t="s">
        <v>7</v>
      </c>
      <c r="F18" s="42"/>
      <c r="G18" s="46" t="s">
        <v>8</v>
      </c>
      <c r="H18" s="9">
        <v>2019</v>
      </c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 t="s">
        <v>8</v>
      </c>
      <c r="H19" s="9">
        <v>2020</v>
      </c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 t="s">
        <v>114</v>
      </c>
      <c r="F20" s="2"/>
      <c r="G20" s="8" t="s">
        <v>8</v>
      </c>
      <c r="H20" s="9">
        <v>2018</v>
      </c>
      <c r="I20" s="10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343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</row>
    <row r="30" spans="1:26" ht="14.25" customHeight="1">
      <c r="A30" s="15"/>
      <c r="B30" s="33"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</row>
    <row r="31" spans="1:26" ht="14.25" customHeight="1">
      <c r="A31" s="15"/>
      <c r="B31" s="33"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</row>
    <row r="32" spans="1:26" ht="14.25" customHeight="1">
      <c r="A32" s="15"/>
      <c r="B32" s="33"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  <c r="K32" s="15"/>
      <c r="L32" s="15"/>
      <c r="M32" s="15"/>
    </row>
    <row r="33" spans="1:13" ht="14.25" customHeight="1">
      <c r="A33" s="15"/>
      <c r="B33" s="33">
        <f t="shared" ref="B33:B46" si="1">B32+1</f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76</v>
      </c>
      <c r="J33" s="44"/>
      <c r="K33" s="15"/>
      <c r="L33" s="15"/>
      <c r="M33" s="15"/>
    </row>
    <row r="34" spans="1:13" ht="14.25" customHeight="1">
      <c r="A34" s="15"/>
      <c r="B34" s="33">
        <f t="shared" si="1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</row>
    <row r="35" spans="1:13" ht="14.25" customHeight="1">
      <c r="A35" s="15"/>
      <c r="B35" s="33">
        <f t="shared" si="1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1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1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1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1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</row>
    <row r="40" spans="1:13" ht="14.25" customHeight="1">
      <c r="A40" s="15"/>
      <c r="B40" s="33">
        <f t="shared" si="1"/>
        <v>30</v>
      </c>
      <c r="C40" s="4" t="s">
        <v>103</v>
      </c>
      <c r="D40" s="5" t="s">
        <v>33</v>
      </c>
      <c r="E40" s="45" t="s">
        <v>182</v>
      </c>
      <c r="F40" s="45"/>
      <c r="G40" s="46" t="s">
        <v>8</v>
      </c>
      <c r="H40" s="9">
        <v>2021</v>
      </c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1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1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1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f t="shared" si="1"/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si="1"/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v>37</v>
      </c>
      <c r="C47" s="4" t="s">
        <v>103</v>
      </c>
      <c r="D47" s="45" t="s">
        <v>183</v>
      </c>
      <c r="E47" s="45"/>
      <c r="F47" s="45">
        <v>2026</v>
      </c>
      <c r="G47" s="46" t="s">
        <v>15</v>
      </c>
      <c r="H47" s="4"/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f t="shared" ref="B48:B53" si="2">B47+1</f>
        <v>38</v>
      </c>
      <c r="C48" s="89" t="s">
        <v>103</v>
      </c>
      <c r="D48" s="90" t="s">
        <v>330</v>
      </c>
      <c r="E48" s="12" t="s">
        <v>114</v>
      </c>
      <c r="F48" s="45">
        <v>2026</v>
      </c>
      <c r="G48" s="46" t="s">
        <v>15</v>
      </c>
      <c r="H48" s="9"/>
      <c r="I48" s="78" t="s">
        <v>24</v>
      </c>
      <c r="J48" s="44"/>
      <c r="K48" s="15"/>
      <c r="L48" s="15"/>
      <c r="M48" s="51"/>
    </row>
    <row r="49" spans="1:13" ht="16.5" customHeight="1">
      <c r="A49" s="15"/>
      <c r="B49" s="33">
        <f t="shared" si="2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2"/>
        <v>40</v>
      </c>
      <c r="C50" s="49" t="s">
        <v>38</v>
      </c>
      <c r="D50" s="50" t="s">
        <v>41</v>
      </c>
      <c r="E50" s="12" t="s">
        <v>114</v>
      </c>
      <c r="F50" s="45"/>
      <c r="G50" s="46" t="s">
        <v>8</v>
      </c>
      <c r="H50" s="4">
        <v>2018</v>
      </c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ref="B51" si="3">COUNTA($B$5:B45)</f>
        <v>41</v>
      </c>
      <c r="C51" s="49" t="s">
        <v>38</v>
      </c>
      <c r="D51" s="50" t="s">
        <v>42</v>
      </c>
      <c r="E51" s="12" t="s">
        <v>71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si="2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si="2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/>
      <c r="D56" s="105"/>
      <c r="E56" s="15"/>
      <c r="F56" s="118"/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/>
      <c r="D57" s="61"/>
      <c r="E57" s="15"/>
      <c r="F57" s="60"/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/>
      <c r="D58" s="61"/>
      <c r="E58" s="15"/>
      <c r="F58" s="62"/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2">
    <cfRule type="containsText" dxfId="695" priority="2" operator="containsText" text="Cancelled">
      <formula>NOT(ISERROR(SEARCH(("Cancelled"),(G11))))</formula>
    </cfRule>
    <cfRule type="containsText" dxfId="694" priority="3" operator="containsText" text="Postponed">
      <formula>NOT(ISERROR(SEARCH(("Postponed"),(G11))))</formula>
    </cfRule>
    <cfRule type="containsText" dxfId="693" priority="4" operator="containsText" text="Planned">
      <formula>NOT(ISERROR(SEARCH(("Planned"),(G11))))</formula>
    </cfRule>
    <cfRule type="containsText" dxfId="692" priority="5" operator="containsText" text="Completed">
      <formula>NOT(ISERROR(SEARCH(("Completed"),(G11))))</formula>
    </cfRule>
    <cfRule type="containsText" dxfId="691" priority="6" operator="containsText" text="Replaced">
      <formula>NOT(ISERROR(SEARCH(("Replaced"),(G11))))</formula>
    </cfRule>
  </conditionalFormatting>
  <conditionalFormatting sqref="G11:G53">
    <cfRule type="containsText" dxfId="690" priority="1" operator="containsText" text="In Progress">
      <formula>NOT(ISERROR(SEARCH(("In Progress"),(G11))))</formula>
    </cfRule>
  </conditionalFormatting>
  <conditionalFormatting sqref="G23:G25">
    <cfRule type="containsText" dxfId="689" priority="28" operator="containsText" text="Planned">
      <formula>NOT(ISERROR(SEARCH(("Planned"),(G23))))</formula>
    </cfRule>
  </conditionalFormatting>
  <conditionalFormatting sqref="G23:G28">
    <cfRule type="containsText" dxfId="688" priority="29" operator="containsText" text="Completed">
      <formula>NOT(ISERROR(SEARCH(("Completed"),(G23))))</formula>
    </cfRule>
    <cfRule type="containsText" dxfId="687" priority="30" operator="containsText" text="Replaced">
      <formula>NOT(ISERROR(SEARCH(("Replaced"),(G23))))</formula>
    </cfRule>
  </conditionalFormatting>
  <conditionalFormatting sqref="G23:G53">
    <cfRule type="containsText" dxfId="686" priority="19" operator="containsText" text="Cancelled">
      <formula>NOT(ISERROR(SEARCH(("Cancelled"),(G23))))</formula>
    </cfRule>
    <cfRule type="containsText" dxfId="685" priority="20" operator="containsText" text="Postponed">
      <formula>NOT(ISERROR(SEARCH(("Postponed"),(G23))))</formula>
    </cfRule>
  </conditionalFormatting>
  <conditionalFormatting sqref="G26:G28">
    <cfRule type="containsText" dxfId="684" priority="18" operator="containsText" text="Planned">
      <formula>NOT(ISERROR(SEARCH(("Planned"),(G26))))</formula>
    </cfRule>
  </conditionalFormatting>
  <conditionalFormatting sqref="G29:G53">
    <cfRule type="containsText" dxfId="683" priority="44" operator="containsText" text="Planned">
      <formula>NOT(ISERROR(SEARCH(("Planned"),(G29))))</formula>
    </cfRule>
    <cfRule type="containsText" dxfId="682" priority="45" operator="containsText" text="Completed">
      <formula>NOT(ISERROR(SEARCH(("Completed"),(G29))))</formula>
    </cfRule>
    <cfRule type="containsText" dxfId="681" priority="46" operator="containsText" text="Replaced">
      <formula>NOT(ISERROR(SEARCH(("Replaced"),(G29))))</formula>
    </cfRule>
  </conditionalFormatting>
  <conditionalFormatting sqref="I11:J53">
    <cfRule type="cellIs" dxfId="680" priority="7" operator="equal">
      <formula>"Not Applicable"</formula>
    </cfRule>
    <cfRule type="cellIs" dxfId="679" priority="8" operator="equal">
      <formula>"Applicable"</formula>
    </cfRule>
  </conditionalFormatting>
  <dataValidations count="4">
    <dataValidation type="list" allowBlank="1" showErrorMessage="1" sqref="D7:E7" xr:uid="{00000000-0002-0000-0E00-000001000000}">
      <formula1>"Technical,Operations"</formula1>
    </dataValidation>
    <dataValidation type="list" allowBlank="1" showErrorMessage="1" sqref="E48:E53 E32:E33 E11:E27" xr:uid="{00000000-0002-0000-0E00-000002000000}">
      <formula1>"High,Medium,Low,R"</formula1>
    </dataValidation>
    <dataValidation type="list" allowBlank="1" showErrorMessage="1" sqref="I11:I53" xr:uid="{00000000-0002-0000-0E00-000000000000}">
      <formula1>"Applicable,Not Applicable"</formula1>
    </dataValidation>
    <dataValidation type="list" allowBlank="1" showErrorMessage="1" sqref="G11:G53" xr:uid="{00000000-0002-0000-0E00-000003000000}">
      <formula1>"Planned,In Progress,Completed,Replaced,Postponed,Cancelled"</formula1>
    </dataValidation>
  </dataValidations>
  <hyperlinks>
    <hyperlink ref="J12" r:id="rId1" xr:uid="{00000000-0004-0000-0E00-000000000000}"/>
  </hyperlinks>
  <pageMargins left="0.7" right="0.7" top="0.75" bottom="0.75" header="0" footer="0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6"/>
  <sheetViews>
    <sheetView topLeftCell="A8" zoomScale="73" zoomScaleNormal="100" workbookViewId="0">
      <selection activeCell="B51" sqref="B51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14.453125" customWidth="1"/>
    <col min="9" max="9" width="13.453125" customWidth="1"/>
    <col min="10" max="10" width="17.81640625" customWidth="1"/>
    <col min="11" max="11" width="9.453125" customWidth="1"/>
    <col min="12" max="12" width="11.5429687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184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185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134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117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85" t="s">
        <v>57</v>
      </c>
      <c r="C8" s="82"/>
      <c r="D8" s="112">
        <v>13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7" t="s">
        <v>186</v>
      </c>
      <c r="C9" s="121"/>
      <c r="D9" s="121"/>
      <c r="E9" s="121"/>
      <c r="F9" s="121"/>
      <c r="G9" s="121"/>
      <c r="H9" s="121"/>
      <c r="I9" s="121"/>
      <c r="J9" s="121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180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187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 t="s">
        <v>188</v>
      </c>
      <c r="K12" s="15"/>
      <c r="L12" s="37" t="s">
        <v>67</v>
      </c>
      <c r="M12" s="38" t="s">
        <v>189</v>
      </c>
    </row>
    <row r="13" spans="1:13" ht="14.25" customHeight="1">
      <c r="A13" s="15"/>
      <c r="B13" s="33">
        <f t="shared" ref="B13:B21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2019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 t="s">
        <v>7</v>
      </c>
      <c r="F14" s="40"/>
      <c r="G14" s="41" t="s">
        <v>8</v>
      </c>
      <c r="H14" s="9">
        <v>2019</v>
      </c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 t="s">
        <v>7</v>
      </c>
      <c r="F15" s="42"/>
      <c r="G15" s="41" t="s">
        <v>8</v>
      </c>
      <c r="H15" s="9">
        <v>2019</v>
      </c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 t="s">
        <v>7</v>
      </c>
      <c r="F16" s="2"/>
      <c r="G16" s="8" t="s">
        <v>8</v>
      </c>
      <c r="H16" s="9">
        <v>2019</v>
      </c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 t="s">
        <v>8</v>
      </c>
      <c r="H17" s="9">
        <v>2019</v>
      </c>
      <c r="I17" s="10" t="s">
        <v>24</v>
      </c>
      <c r="J17" s="36"/>
      <c r="K17" s="15"/>
      <c r="L17" s="15"/>
      <c r="M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 t="s">
        <v>7</v>
      </c>
      <c r="F18" s="42"/>
      <c r="G18" s="46" t="s">
        <v>8</v>
      </c>
      <c r="H18" s="9">
        <v>2019</v>
      </c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21</v>
      </c>
      <c r="E20" s="6" t="s">
        <v>114</v>
      </c>
      <c r="F20" s="2"/>
      <c r="G20" s="8" t="s">
        <v>8</v>
      </c>
      <c r="H20" s="9">
        <v>2018</v>
      </c>
      <c r="I20" s="10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 t="s">
        <v>7</v>
      </c>
      <c r="F21" s="1"/>
      <c r="G21" s="8" t="s">
        <v>8</v>
      </c>
      <c r="H21" s="9">
        <v>2022</v>
      </c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343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</row>
    <row r="30" spans="1:26" ht="14.25" customHeight="1">
      <c r="A30" s="15"/>
      <c r="B30" s="33"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</row>
    <row r="31" spans="1:26" ht="14.25" customHeight="1">
      <c r="A31" s="15"/>
      <c r="B31" s="33"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</row>
    <row r="32" spans="1:26" ht="14.25" customHeight="1">
      <c r="A32" s="15"/>
      <c r="B32" s="33"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  <c r="K32" s="15"/>
      <c r="L32" s="15"/>
      <c r="M32" s="15"/>
    </row>
    <row r="33" spans="1:13" ht="14.25" customHeight="1">
      <c r="A33" s="15"/>
      <c r="B33" s="33">
        <f t="shared" ref="B33:B48" si="1">B32+1</f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76</v>
      </c>
      <c r="J33" s="44"/>
      <c r="K33" s="15"/>
      <c r="L33" s="15"/>
      <c r="M33" s="15"/>
    </row>
    <row r="34" spans="1:13" ht="14.25" customHeight="1">
      <c r="A34" s="15"/>
      <c r="B34" s="33">
        <f t="shared" si="1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</row>
    <row r="35" spans="1:13" ht="14.25" customHeight="1">
      <c r="A35" s="15"/>
      <c r="B35" s="33">
        <f t="shared" si="1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1"/>
        <v>26</v>
      </c>
      <c r="C36" s="4" t="s">
        <v>103</v>
      </c>
      <c r="D36" s="7" t="s">
        <v>31</v>
      </c>
      <c r="E36" s="4" t="s">
        <v>0</v>
      </c>
      <c r="F36" s="4"/>
      <c r="G36" s="46"/>
      <c r="H36" s="9"/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1"/>
        <v>27</v>
      </c>
      <c r="C37" s="4" t="s">
        <v>103</v>
      </c>
      <c r="D37" s="5" t="s">
        <v>79</v>
      </c>
      <c r="E37" s="45" t="s">
        <v>114</v>
      </c>
      <c r="F37" s="45"/>
      <c r="G37" s="46" t="s">
        <v>8</v>
      </c>
      <c r="H37" s="9">
        <v>2020</v>
      </c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1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1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76</v>
      </c>
      <c r="J39" s="44"/>
      <c r="K39" s="15"/>
      <c r="L39" s="15"/>
      <c r="M39" s="15"/>
    </row>
    <row r="40" spans="1:13" ht="14.25" customHeight="1">
      <c r="A40" s="15"/>
      <c r="B40" s="33">
        <f t="shared" si="1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1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1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1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f t="shared" si="1"/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f t="shared" si="1"/>
        <v>37</v>
      </c>
      <c r="C47" s="4" t="s">
        <v>103</v>
      </c>
      <c r="D47" s="45" t="s">
        <v>112</v>
      </c>
      <c r="E47" s="45" t="s">
        <v>113</v>
      </c>
      <c r="F47" s="45"/>
      <c r="G47" s="46" t="s">
        <v>8</v>
      </c>
      <c r="H47" s="4">
        <v>2022</v>
      </c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f t="shared" si="1"/>
        <v>38</v>
      </c>
      <c r="C48" s="89" t="s">
        <v>103</v>
      </c>
      <c r="D48" s="90" t="s">
        <v>330</v>
      </c>
      <c r="E48" s="12" t="s">
        <v>114</v>
      </c>
      <c r="F48" s="45"/>
      <c r="G48" s="46" t="s">
        <v>8</v>
      </c>
      <c r="H48" s="9">
        <v>2026</v>
      </c>
      <c r="I48" s="78" t="s">
        <v>24</v>
      </c>
      <c r="J48" s="92" t="str">
        <f>HYPERLINK("https://drive.google.com/file/d/1trUHT20PVIYWIZYZOf_y9udGPuyMjqN4/view?usp=drive_link","Data analytics")</f>
        <v>Data analytics</v>
      </c>
      <c r="K48" s="15"/>
      <c r="L48" s="15"/>
      <c r="M48" s="51"/>
    </row>
    <row r="49" spans="1:13" ht="16.5" customHeight="1">
      <c r="A49" s="15"/>
      <c r="B49" s="33">
        <v>39</v>
      </c>
      <c r="C49" s="49" t="s">
        <v>38</v>
      </c>
      <c r="D49" s="45" t="s">
        <v>190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v>40</v>
      </c>
      <c r="C50" s="49" t="s">
        <v>38</v>
      </c>
      <c r="D50" s="45" t="s">
        <v>191</v>
      </c>
      <c r="E50" s="12" t="s">
        <v>114</v>
      </c>
      <c r="F50" s="45"/>
      <c r="G50" s="46" t="s">
        <v>8</v>
      </c>
      <c r="H50" s="4">
        <v>2018</v>
      </c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ref="B51:B52" si="2">B50+1</f>
        <v>41</v>
      </c>
      <c r="C51" s="49" t="s">
        <v>38</v>
      </c>
      <c r="D51" s="45" t="s">
        <v>42</v>
      </c>
      <c r="E51" s="12"/>
      <c r="F51" s="45"/>
      <c r="G51" s="46"/>
      <c r="H51" s="4"/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si="2"/>
        <v>42</v>
      </c>
      <c r="C52" s="49" t="s">
        <v>38</v>
      </c>
      <c r="D52" s="45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ref="B53" si="3">COUNTA($B$5:B47)</f>
        <v>43</v>
      </c>
      <c r="C53" s="52" t="s">
        <v>38</v>
      </c>
      <c r="D53" s="45" t="s">
        <v>192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33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/>
      <c r="D56" s="105"/>
      <c r="E56" s="15"/>
      <c r="F56" s="118"/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/>
      <c r="D57" s="61"/>
      <c r="E57" s="15"/>
      <c r="F57" s="60"/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/>
      <c r="D58" s="61"/>
      <c r="E58" s="15"/>
      <c r="F58" s="62"/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/>
      <c r="D59" s="64"/>
      <c r="E59" s="15"/>
      <c r="F59" s="63"/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  <row r="1006" spans="1:13" ht="14.25" customHeight="1">
      <c r="A1006" s="15"/>
      <c r="B1006" s="65"/>
      <c r="G1006" s="66"/>
      <c r="K1006" s="15"/>
      <c r="L1006" s="15"/>
      <c r="M1006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5">
    <cfRule type="containsText" dxfId="678" priority="28" operator="containsText" text="Planned">
      <formula>NOT(ISERROR(SEARCH(("Planned"),(G11))))</formula>
    </cfRule>
    <cfRule type="containsText" dxfId="677" priority="29" operator="containsText" text="Completed">
      <formula>NOT(ISERROR(SEARCH(("Completed"),(G11))))</formula>
    </cfRule>
    <cfRule type="containsText" dxfId="676" priority="30" operator="containsText" text="Replaced">
      <formula>NOT(ISERROR(SEARCH(("Replaced"),(G11))))</formula>
    </cfRule>
  </conditionalFormatting>
  <conditionalFormatting sqref="G11:G28">
    <cfRule type="containsText" dxfId="675" priority="19" operator="containsText" text="Cancelled">
      <formula>NOT(ISERROR(SEARCH(("Cancelled"),(G11))))</formula>
    </cfRule>
    <cfRule type="containsText" dxfId="674" priority="20" operator="containsText" text="Postponed">
      <formula>NOT(ISERROR(SEARCH(("Postponed"),(G11))))</formula>
    </cfRule>
  </conditionalFormatting>
  <conditionalFormatting sqref="G11:G53">
    <cfRule type="containsText" dxfId="673" priority="1" operator="containsText" text="In Progress">
      <formula>NOT(ISERROR(SEARCH(("In Progress"),(G11))))</formula>
    </cfRule>
  </conditionalFormatting>
  <conditionalFormatting sqref="G26:G53">
    <cfRule type="containsText" dxfId="672" priority="6" operator="containsText" text="Planned">
      <formula>NOT(ISERROR(SEARCH(("Planned"),(G26))))</formula>
    </cfRule>
  </conditionalFormatting>
  <conditionalFormatting sqref="G29:G53">
    <cfRule type="containsText" dxfId="671" priority="4" operator="containsText" text="Cancelled">
      <formula>NOT(ISERROR(SEARCH(("Cancelled"),(G29))))</formula>
    </cfRule>
    <cfRule type="containsText" dxfId="670" priority="5" operator="containsText" text="Postponed">
      <formula>NOT(ISERROR(SEARCH(("Postponed"),(G29))))</formula>
    </cfRule>
    <cfRule type="containsText" dxfId="669" priority="7" operator="containsText" text="Completed">
      <formula>NOT(ISERROR(SEARCH(("Completed"),(G29))))</formula>
    </cfRule>
    <cfRule type="containsText" dxfId="668" priority="8" operator="containsText" text="Replaced">
      <formula>NOT(ISERROR(SEARCH(("Replaced"),(G29))))</formula>
    </cfRule>
  </conditionalFormatting>
  <conditionalFormatting sqref="I11:J53">
    <cfRule type="cellIs" dxfId="667" priority="2" operator="equal">
      <formula>"Not Applicable"</formula>
    </cfRule>
    <cfRule type="cellIs" dxfId="666" priority="3" operator="equal">
      <formula>"Applicable"</formula>
    </cfRule>
  </conditionalFormatting>
  <dataValidations count="4">
    <dataValidation type="list" allowBlank="1" showErrorMessage="1" sqref="D7:E7" xr:uid="{00000000-0002-0000-0F00-000001000000}">
      <formula1>"Technical,Operations"</formula1>
    </dataValidation>
    <dataValidation type="list" allowBlank="1" showErrorMessage="1" sqref="E48:E53 E32:E33 E11:E27" xr:uid="{00000000-0002-0000-0F00-000002000000}">
      <formula1>"High,Medium,Low,R"</formula1>
    </dataValidation>
    <dataValidation type="list" allowBlank="1" showErrorMessage="1" sqref="I11:I53" xr:uid="{00000000-0002-0000-0F00-000000000000}">
      <formula1>"Applicable,Not Applicable"</formula1>
    </dataValidation>
    <dataValidation type="list" allowBlank="1" showErrorMessage="1" sqref="G11:G53" xr:uid="{00000000-0002-0000-0F00-000003000000}">
      <formula1>"Planned,In Progress,Completed,Replaced,Postponed,Cancelled"</formula1>
    </dataValidation>
  </dataValidations>
  <hyperlinks>
    <hyperlink ref="J12" r:id="rId1" xr:uid="{00000000-0004-0000-0F00-000000000000}"/>
  </hyperlinks>
  <pageMargins left="0.7" right="0.7" top="0.75" bottom="0.75" header="0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5"/>
  <sheetViews>
    <sheetView topLeftCell="A28" workbookViewId="0">
      <selection activeCell="B49" sqref="B49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14" customWidth="1"/>
    <col min="9" max="9" width="11.81640625" customWidth="1"/>
    <col min="10" max="10" width="13.08984375" customWidth="1"/>
    <col min="11" max="11" width="9.453125" customWidth="1"/>
    <col min="12" max="12" width="11.0898437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193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194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172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>
        <v>13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195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196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/>
      <c r="F12" s="34"/>
      <c r="G12" s="8"/>
      <c r="H12" s="35"/>
      <c r="I12" s="10" t="s">
        <v>24</v>
      </c>
      <c r="J12" s="91" t="str">
        <f>HYPERLINK("https://drive.google.com/file/d/126zfeqYrfs2mJLWmi-NHT1uU7-XPYsDG/view?usp=drive_link","Yakubu")</f>
        <v>Yakubu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21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2019</v>
      </c>
      <c r="I13" s="10" t="s">
        <v>24</v>
      </c>
      <c r="J13" s="83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 t="s">
        <v>7</v>
      </c>
      <c r="F14" s="40"/>
      <c r="G14" s="41" t="s">
        <v>8</v>
      </c>
      <c r="H14" s="9">
        <v>2019</v>
      </c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 t="s">
        <v>7</v>
      </c>
      <c r="F15" s="42"/>
      <c r="G15" s="41" t="s">
        <v>8</v>
      </c>
      <c r="H15" s="9">
        <v>2019</v>
      </c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 t="s">
        <v>7</v>
      </c>
      <c r="F16" s="2"/>
      <c r="G16" s="8" t="s">
        <v>8</v>
      </c>
      <c r="H16" s="9">
        <v>2019</v>
      </c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 t="s">
        <v>7</v>
      </c>
      <c r="F17" s="2"/>
      <c r="G17" s="8" t="s">
        <v>8</v>
      </c>
      <c r="H17" s="9">
        <v>2019</v>
      </c>
      <c r="I17" s="10" t="s">
        <v>24</v>
      </c>
      <c r="J17" s="36"/>
      <c r="K17" s="15"/>
      <c r="L17" s="15"/>
      <c r="M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 t="s">
        <v>7</v>
      </c>
      <c r="F18" s="42"/>
      <c r="G18" s="46" t="s">
        <v>8</v>
      </c>
      <c r="H18" s="9">
        <v>2019</v>
      </c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 t="s">
        <v>7</v>
      </c>
      <c r="F19" s="42"/>
      <c r="G19" s="46" t="s">
        <v>8</v>
      </c>
      <c r="H19" s="9">
        <v>2020</v>
      </c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197</v>
      </c>
      <c r="E20" s="6" t="s">
        <v>114</v>
      </c>
      <c r="F20" s="2"/>
      <c r="G20" s="8" t="s">
        <v>8</v>
      </c>
      <c r="H20" s="9">
        <v>2018</v>
      </c>
      <c r="I20" s="10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 t="s">
        <v>7</v>
      </c>
      <c r="F21" s="1"/>
      <c r="G21" s="8" t="s">
        <v>8</v>
      </c>
      <c r="H21" s="9">
        <v>2022</v>
      </c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343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ref="B29" si="1">B28+1</f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</row>
    <row r="30" spans="1:26" ht="14.25" customHeight="1">
      <c r="A30" s="15"/>
      <c r="B30" s="33"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</row>
    <row r="31" spans="1:26" ht="14.25" customHeight="1">
      <c r="A31" s="15"/>
      <c r="B31" s="33"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</row>
    <row r="32" spans="1:26" ht="14.25" customHeight="1">
      <c r="A32" s="15"/>
      <c r="B32" s="33"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  <c r="K32" s="15"/>
      <c r="L32" s="15"/>
      <c r="M32" s="15"/>
    </row>
    <row r="33" spans="1:13" ht="14.25" customHeight="1">
      <c r="A33" s="15"/>
      <c r="B33" s="33">
        <f t="shared" ref="B33:B47" si="2">B32+1</f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</row>
    <row r="34" spans="1:13" ht="14.25" customHeight="1">
      <c r="A34" s="15"/>
      <c r="B34" s="33">
        <f t="shared" si="2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76</v>
      </c>
      <c r="J34" s="44"/>
      <c r="K34" s="15"/>
      <c r="L34" s="15"/>
      <c r="M34" s="15"/>
    </row>
    <row r="35" spans="1:13" ht="14.25" customHeight="1">
      <c r="A35" s="15"/>
      <c r="B35" s="33">
        <f t="shared" si="2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2"/>
        <v>26</v>
      </c>
      <c r="C36" s="4" t="s">
        <v>103</v>
      </c>
      <c r="D36" s="7" t="s">
        <v>31</v>
      </c>
      <c r="E36" s="4" t="s">
        <v>143</v>
      </c>
      <c r="F36" s="4"/>
      <c r="G36" s="46" t="s">
        <v>8</v>
      </c>
      <c r="H36" s="9">
        <v>2020</v>
      </c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2"/>
        <v>27</v>
      </c>
      <c r="C37" s="4" t="s">
        <v>103</v>
      </c>
      <c r="D37" s="5" t="s">
        <v>79</v>
      </c>
      <c r="E37" s="45" t="s">
        <v>198</v>
      </c>
      <c r="F37" s="45"/>
      <c r="G37" s="46" t="s">
        <v>8</v>
      </c>
      <c r="H37" s="9">
        <v>2020</v>
      </c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2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2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</row>
    <row r="40" spans="1:13" ht="14.25" customHeight="1">
      <c r="A40" s="15"/>
      <c r="B40" s="33">
        <f t="shared" si="2"/>
        <v>30</v>
      </c>
      <c r="C40" s="4" t="s">
        <v>103</v>
      </c>
      <c r="D40" s="5" t="s">
        <v>33</v>
      </c>
      <c r="E40" s="45" t="s">
        <v>137</v>
      </c>
      <c r="F40" s="45"/>
      <c r="G40" s="46" t="s">
        <v>8</v>
      </c>
      <c r="H40" s="9">
        <v>2021</v>
      </c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2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2"/>
        <v>32</v>
      </c>
      <c r="C42" s="4" t="s">
        <v>103</v>
      </c>
      <c r="D42" s="5" t="s">
        <v>35</v>
      </c>
      <c r="E42" s="45" t="s">
        <v>286</v>
      </c>
      <c r="F42" s="45">
        <v>2026</v>
      </c>
      <c r="G42" s="46" t="s">
        <v>15</v>
      </c>
      <c r="H42" s="9"/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2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f t="shared" si="2"/>
        <v>34</v>
      </c>
      <c r="C44" s="4" t="s">
        <v>103</v>
      </c>
      <c r="D44" s="45" t="s">
        <v>81</v>
      </c>
      <c r="E44" s="45" t="s">
        <v>143</v>
      </c>
      <c r="F44" s="45"/>
      <c r="G44" s="46" t="s">
        <v>8</v>
      </c>
      <c r="H44" s="4">
        <v>2023</v>
      </c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si="2"/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2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f t="shared" si="2"/>
        <v>37</v>
      </c>
      <c r="C47" s="4" t="s">
        <v>103</v>
      </c>
      <c r="D47" s="45" t="s">
        <v>112</v>
      </c>
      <c r="E47" s="45" t="s">
        <v>176</v>
      </c>
      <c r="F47" s="45"/>
      <c r="G47" s="46" t="s">
        <v>8</v>
      </c>
      <c r="H47" s="4">
        <v>2022</v>
      </c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v>38</v>
      </c>
      <c r="C48" s="89" t="s">
        <v>103</v>
      </c>
      <c r="D48" s="90" t="s">
        <v>330</v>
      </c>
      <c r="E48" s="12" t="s">
        <v>114</v>
      </c>
      <c r="F48" s="45"/>
      <c r="G48" s="46" t="s">
        <v>8</v>
      </c>
      <c r="H48" s="9"/>
      <c r="I48" s="78" t="s">
        <v>24</v>
      </c>
      <c r="J48" s="92" t="str">
        <f>HYPERLINK("https://drive.google.com/fle/d/1V8P-beZCZ2KPDNK-OZ3pIZSAVjFAk_Mq/view?usp=drive_link","Analytics")</f>
        <v>Analytics</v>
      </c>
      <c r="K48" s="15"/>
      <c r="L48" s="15"/>
      <c r="M48" s="51"/>
    </row>
    <row r="49" spans="1:13" ht="16.5" customHeight="1">
      <c r="A49" s="15"/>
      <c r="B49" s="33">
        <f t="shared" ref="B49:B53" si="3">B48+1</f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3"/>
        <v>40</v>
      </c>
      <c r="C50" s="49" t="s">
        <v>38</v>
      </c>
      <c r="D50" s="50" t="s">
        <v>41</v>
      </c>
      <c r="E50" s="12" t="s">
        <v>114</v>
      </c>
      <c r="F50" s="45"/>
      <c r="G50" s="46" t="s">
        <v>8</v>
      </c>
      <c r="H50" s="4">
        <v>2018</v>
      </c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3"/>
        <v>41</v>
      </c>
      <c r="C51" s="49" t="s">
        <v>38</v>
      </c>
      <c r="D51" s="50" t="s">
        <v>42</v>
      </c>
      <c r="E51" s="12" t="s">
        <v>71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ref="B52" si="4">COUNTA($B$5:B46)</f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si="3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33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33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33"/>
      <c r="C56" s="117"/>
      <c r="D56" s="105"/>
      <c r="E56" s="15"/>
      <c r="F56" s="118"/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33"/>
      <c r="C57" s="60"/>
      <c r="D57" s="61"/>
      <c r="E57" s="15"/>
      <c r="F57" s="60"/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/>
      <c r="D58" s="61"/>
      <c r="E58" s="15"/>
      <c r="F58" s="62"/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5">
    <cfRule type="containsText" dxfId="665" priority="20" operator="containsText" text="Planned">
      <formula>NOT(ISERROR(SEARCH(("Planned"),(G11))))</formula>
    </cfRule>
    <cfRule type="containsText" dxfId="664" priority="21" operator="containsText" text="Completed">
      <formula>NOT(ISERROR(SEARCH(("Completed"),(G11))))</formula>
    </cfRule>
  </conditionalFormatting>
  <conditionalFormatting sqref="G11:G28">
    <cfRule type="containsText" dxfId="663" priority="11" operator="containsText" text="Cancelled">
      <formula>NOT(ISERROR(SEARCH(("Cancelled"),(G11))))</formula>
    </cfRule>
    <cfRule type="containsText" dxfId="662" priority="12" operator="containsText" text="Postponed">
      <formula>NOT(ISERROR(SEARCH(("Postponed"),(G11))))</formula>
    </cfRule>
    <cfRule type="containsText" dxfId="661" priority="22" operator="containsText" text="Replaced">
      <formula>NOT(ISERROR(SEARCH(("Replaced"),(G11))))</formula>
    </cfRule>
  </conditionalFormatting>
  <conditionalFormatting sqref="G11:G53">
    <cfRule type="containsText" dxfId="660" priority="1" operator="containsText" text="In Progress">
      <formula>NOT(ISERROR(SEARCH(("In Progress"),(G11))))</formula>
    </cfRule>
  </conditionalFormatting>
  <conditionalFormatting sqref="G26:G53">
    <cfRule type="containsText" dxfId="659" priority="4" operator="containsText" text="Planned">
      <formula>NOT(ISERROR(SEARCH(("Planned"),(G26))))</formula>
    </cfRule>
    <cfRule type="containsText" dxfId="658" priority="5" operator="containsText" text="Completed">
      <formula>NOT(ISERROR(SEARCH(("Completed"),(G26))))</formula>
    </cfRule>
  </conditionalFormatting>
  <conditionalFormatting sqref="G29:G53">
    <cfRule type="containsText" dxfId="657" priority="2" operator="containsText" text="Cancelled">
      <formula>NOT(ISERROR(SEARCH(("Cancelled"),(G29))))</formula>
    </cfRule>
    <cfRule type="containsText" dxfId="656" priority="3" operator="containsText" text="Postponed">
      <formula>NOT(ISERROR(SEARCH(("Postponed"),(G29))))</formula>
    </cfRule>
    <cfRule type="containsText" dxfId="655" priority="6" operator="containsText" text="Replaced">
      <formula>NOT(ISERROR(SEARCH(("Replaced"),(G29))))</formula>
    </cfRule>
  </conditionalFormatting>
  <conditionalFormatting sqref="I11:J53">
    <cfRule type="cellIs" dxfId="654" priority="7" operator="equal">
      <formula>"Not Applicable"</formula>
    </cfRule>
    <cfRule type="cellIs" dxfId="653" priority="8" operator="equal">
      <formula>"Applicable"</formula>
    </cfRule>
  </conditionalFormatting>
  <dataValidations disablePrompts="1" count="4">
    <dataValidation type="list" allowBlank="1" showErrorMessage="1" sqref="I11:I53" xr:uid="{00000000-0002-0000-1000-000000000000}">
      <formula1>"Applicable,Not Applicable"</formula1>
    </dataValidation>
    <dataValidation type="list" allowBlank="1" showErrorMessage="1" sqref="D7:E7" xr:uid="{00000000-0002-0000-1000-000001000000}">
      <formula1>"Technical,Operations"</formula1>
    </dataValidation>
    <dataValidation type="list" allowBlank="1" showErrorMessage="1" sqref="E48:E53 E32:E33 E11:E27" xr:uid="{00000000-0002-0000-1000-000002000000}">
      <formula1>"High,Medium,Low,R"</formula1>
    </dataValidation>
    <dataValidation type="list" allowBlank="1" showErrorMessage="1" sqref="G11:G53" xr:uid="{00000000-0002-0000-1000-000003000000}">
      <formula1>"Planned,In Progress,Completed,Replaced,Postponed,Cancelled"</formula1>
    </dataValidation>
  </dataValidations>
  <pageMargins left="0.7" right="0.7" top="0.75" bottom="0.75" header="0" footer="0"/>
  <pageSetup paperSize="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5"/>
  <sheetViews>
    <sheetView topLeftCell="A41" workbookViewId="0">
      <selection activeCell="B11" sqref="B11:B53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12.81640625" customWidth="1"/>
    <col min="9" max="9" width="14.54296875" customWidth="1"/>
    <col min="10" max="10" width="15.1796875" customWidth="1"/>
    <col min="11" max="11" width="9.453125" customWidth="1"/>
    <col min="12" max="12" width="10.5429687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199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134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117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>
        <v>13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7" t="s">
        <v>200</v>
      </c>
      <c r="C9" s="121"/>
      <c r="D9" s="121"/>
      <c r="E9" s="121"/>
      <c r="F9" s="121"/>
      <c r="G9" s="121"/>
      <c r="H9" s="121"/>
      <c r="I9" s="121"/>
      <c r="J9" s="121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180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/>
      <c r="F12" s="34"/>
      <c r="G12" s="8"/>
      <c r="H12" s="35"/>
      <c r="I12" s="10" t="s">
        <v>24</v>
      </c>
      <c r="J12" s="83" t="s">
        <v>201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7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2019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 t="s">
        <v>7</v>
      </c>
      <c r="F14" s="40"/>
      <c r="G14" s="41" t="s">
        <v>8</v>
      </c>
      <c r="H14" s="9">
        <v>2019</v>
      </c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 t="s">
        <v>7</v>
      </c>
      <c r="F15" s="42"/>
      <c r="G15" s="41" t="s">
        <v>8</v>
      </c>
      <c r="H15" s="9">
        <v>2019</v>
      </c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 t="s">
        <v>7</v>
      </c>
      <c r="F16" s="2"/>
      <c r="G16" s="8" t="s">
        <v>8</v>
      </c>
      <c r="H16" s="9">
        <v>2019</v>
      </c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 t="s">
        <v>7</v>
      </c>
      <c r="F17" s="2"/>
      <c r="G17" s="8" t="s">
        <v>8</v>
      </c>
      <c r="H17" s="9">
        <v>2019</v>
      </c>
      <c r="I17" s="10" t="s">
        <v>24</v>
      </c>
      <c r="J17" s="36"/>
      <c r="K17" s="15"/>
      <c r="L17" s="15"/>
      <c r="M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 t="s">
        <v>7</v>
      </c>
      <c r="F18" s="42"/>
      <c r="G18" s="46" t="s">
        <v>8</v>
      </c>
      <c r="H18" s="9">
        <v>2019</v>
      </c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 t="s">
        <v>7</v>
      </c>
      <c r="F19" s="42"/>
      <c r="G19" s="46" t="s">
        <v>8</v>
      </c>
      <c r="H19" s="9">
        <v>2020</v>
      </c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 t="s">
        <v>114</v>
      </c>
      <c r="F20" s="2"/>
      <c r="G20" s="8" t="s">
        <v>8</v>
      </c>
      <c r="H20" s="9">
        <v>2018</v>
      </c>
      <c r="I20" s="10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343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ref="B29" si="1">B28+1</f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</row>
    <row r="30" spans="1:26" ht="14.25" customHeight="1">
      <c r="A30" s="15"/>
      <c r="B30" s="33"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</row>
    <row r="31" spans="1:26" ht="14.25" customHeight="1">
      <c r="A31" s="15"/>
      <c r="B31" s="33"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</row>
    <row r="32" spans="1:26" ht="14.25" customHeight="1">
      <c r="A32" s="15"/>
      <c r="B32" s="33"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  <c r="K32" s="15"/>
      <c r="L32" s="15"/>
      <c r="M32" s="15"/>
    </row>
    <row r="33" spans="1:13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76</v>
      </c>
      <c r="J33" s="44"/>
      <c r="K33" s="15"/>
      <c r="L33" s="15"/>
      <c r="M33" s="15"/>
    </row>
    <row r="34" spans="1:13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76</v>
      </c>
      <c r="J34" s="44"/>
      <c r="K34" s="15"/>
      <c r="L34" s="15"/>
      <c r="M34" s="15"/>
    </row>
    <row r="35" spans="1:13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 t="s">
        <v>130</v>
      </c>
      <c r="F36" s="4"/>
      <c r="G36" s="46" t="s">
        <v>8</v>
      </c>
      <c r="H36" s="9">
        <v>2020</v>
      </c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</row>
    <row r="40" spans="1:13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 t="s">
        <v>176</v>
      </c>
      <c r="F40" s="45"/>
      <c r="G40" s="46" t="s">
        <v>8</v>
      </c>
      <c r="H40" s="9">
        <v>2021</v>
      </c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f t="shared" si="0"/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si="0"/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0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f t="shared" si="0"/>
        <v>37</v>
      </c>
      <c r="C47" s="4" t="s">
        <v>103</v>
      </c>
      <c r="D47" s="45" t="s">
        <v>112</v>
      </c>
      <c r="E47" s="45"/>
      <c r="F47" s="45">
        <v>2026</v>
      </c>
      <c r="G47" s="46" t="s">
        <v>15</v>
      </c>
      <c r="H47" s="4"/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v>38</v>
      </c>
      <c r="C48" s="89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44"/>
      <c r="K48" s="15"/>
      <c r="L48" s="15"/>
      <c r="M48" s="51"/>
    </row>
    <row r="49" spans="1:13" ht="16.5" customHeight="1">
      <c r="A49" s="15"/>
      <c r="B49" s="33">
        <f t="shared" ref="B49:B53" si="2">B48+1</f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2"/>
        <v>40</v>
      </c>
      <c r="C50" s="49" t="s">
        <v>38</v>
      </c>
      <c r="D50" s="50" t="s">
        <v>41</v>
      </c>
      <c r="E50" s="12" t="s">
        <v>114</v>
      </c>
      <c r="F50" s="45"/>
      <c r="G50" s="46" t="s">
        <v>8</v>
      </c>
      <c r="H50" s="4">
        <v>2018</v>
      </c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2"/>
        <v>41</v>
      </c>
      <c r="C51" s="49" t="s">
        <v>38</v>
      </c>
      <c r="D51" s="50" t="s">
        <v>42</v>
      </c>
      <c r="E51" s="12" t="s">
        <v>71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ref="B52" si="3">COUNTA($B$5:B46)</f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si="2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15"/>
      <c r="C54" s="15"/>
      <c r="D54" s="15"/>
      <c r="E54" s="15"/>
      <c r="F54" s="59"/>
      <c r="G54" s="15"/>
      <c r="H54" s="15"/>
      <c r="I54" s="15"/>
      <c r="J54" s="15"/>
      <c r="K54" s="15"/>
      <c r="L54" s="15"/>
    </row>
    <row r="55" spans="1:13" ht="14.25" customHeight="1">
      <c r="A55" s="15"/>
      <c r="B55" s="15"/>
      <c r="C55" s="15"/>
      <c r="D55" s="15"/>
      <c r="E55" s="15"/>
      <c r="F55" s="59"/>
      <c r="G55" s="15"/>
      <c r="H55" s="15"/>
      <c r="I55" s="15"/>
      <c r="J55" s="15"/>
      <c r="K55" s="15"/>
      <c r="L55" s="15"/>
    </row>
    <row r="56" spans="1:13" ht="14.25" customHeight="1">
      <c r="A56" s="15"/>
      <c r="B56" s="117"/>
      <c r="C56" s="105"/>
      <c r="D56" s="15"/>
      <c r="E56" s="118"/>
      <c r="F56" s="104"/>
      <c r="G56" s="104"/>
      <c r="H56" s="105"/>
      <c r="I56" s="15"/>
      <c r="J56" s="15"/>
      <c r="K56" s="15"/>
      <c r="L56" s="15"/>
    </row>
    <row r="57" spans="1:13" ht="14.25" customHeight="1">
      <c r="A57" s="15"/>
      <c r="B57" s="60"/>
      <c r="C57" s="61"/>
      <c r="D57" s="15"/>
      <c r="E57" s="60"/>
      <c r="F57" s="119"/>
      <c r="G57" s="107"/>
      <c r="H57" s="110"/>
      <c r="I57" s="15"/>
      <c r="J57" s="15"/>
      <c r="K57" s="15"/>
      <c r="L57" s="15"/>
    </row>
    <row r="58" spans="1:13" ht="39.75" customHeight="1">
      <c r="A58" s="15"/>
      <c r="B58" s="58"/>
      <c r="C58" s="62"/>
      <c r="D58" s="61"/>
      <c r="E58" s="15"/>
      <c r="F58" s="62"/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/>
      <c r="D59" s="64"/>
      <c r="E59" s="15"/>
      <c r="F59" s="63"/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B56:C56"/>
    <mergeCell ref="E56:H56"/>
    <mergeCell ref="F57:H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5">
    <cfRule type="containsText" dxfId="652" priority="20" operator="containsText" text="Planned">
      <formula>NOT(ISERROR(SEARCH(("Planned"),(G11))))</formula>
    </cfRule>
    <cfRule type="containsText" dxfId="651" priority="21" operator="containsText" text="Completed">
      <formula>NOT(ISERROR(SEARCH(("Completed"),(G11))))</formula>
    </cfRule>
  </conditionalFormatting>
  <conditionalFormatting sqref="G11:G28">
    <cfRule type="containsText" dxfId="650" priority="11" operator="containsText" text="Cancelled">
      <formula>NOT(ISERROR(SEARCH(("Cancelled"),(G11))))</formula>
    </cfRule>
    <cfRule type="containsText" dxfId="649" priority="12" operator="containsText" text="Postponed">
      <formula>NOT(ISERROR(SEARCH(("Postponed"),(G11))))</formula>
    </cfRule>
    <cfRule type="containsText" dxfId="648" priority="22" operator="containsText" text="Replaced">
      <formula>NOT(ISERROR(SEARCH(("Replaced"),(G11))))</formula>
    </cfRule>
  </conditionalFormatting>
  <conditionalFormatting sqref="G11:G53">
    <cfRule type="containsText" dxfId="647" priority="1" operator="containsText" text="In Progress">
      <formula>NOT(ISERROR(SEARCH(("In Progress"),(G11))))</formula>
    </cfRule>
  </conditionalFormatting>
  <conditionalFormatting sqref="G26:G53">
    <cfRule type="containsText" dxfId="646" priority="4" operator="containsText" text="Planned">
      <formula>NOT(ISERROR(SEARCH(("Planned"),(G26))))</formula>
    </cfRule>
    <cfRule type="containsText" dxfId="645" priority="5" operator="containsText" text="Completed">
      <formula>NOT(ISERROR(SEARCH(("Completed"),(G26))))</formula>
    </cfRule>
  </conditionalFormatting>
  <conditionalFormatting sqref="G29:G53">
    <cfRule type="containsText" dxfId="644" priority="2" operator="containsText" text="Cancelled">
      <formula>NOT(ISERROR(SEARCH(("Cancelled"),(G29))))</formula>
    </cfRule>
    <cfRule type="containsText" dxfId="643" priority="3" operator="containsText" text="Postponed">
      <formula>NOT(ISERROR(SEARCH(("Postponed"),(G29))))</formula>
    </cfRule>
    <cfRule type="containsText" dxfId="642" priority="6" operator="containsText" text="Replaced">
      <formula>NOT(ISERROR(SEARCH(("Replaced"),(G29))))</formula>
    </cfRule>
  </conditionalFormatting>
  <conditionalFormatting sqref="I11:J53">
    <cfRule type="cellIs" dxfId="641" priority="7" operator="equal">
      <formula>"Not Applicable"</formula>
    </cfRule>
    <cfRule type="cellIs" dxfId="640" priority="8" operator="equal">
      <formula>"Applicable"</formula>
    </cfRule>
  </conditionalFormatting>
  <dataValidations count="4">
    <dataValidation type="list" allowBlank="1" showErrorMessage="1" sqref="I11:I53" xr:uid="{00000000-0002-0000-1100-000000000000}">
      <formula1>"Applicable,Not Applicable"</formula1>
    </dataValidation>
    <dataValidation type="list" allowBlank="1" showErrorMessage="1" sqref="D7:E7" xr:uid="{00000000-0002-0000-1100-000001000000}">
      <formula1>"Technical,Operations"</formula1>
    </dataValidation>
    <dataValidation type="list" allowBlank="1" showErrorMessage="1" sqref="E48:E53 E32:E33 E11:E27" xr:uid="{00000000-0002-0000-1100-000002000000}">
      <formula1>"High,Medium,Low,R"</formula1>
    </dataValidation>
    <dataValidation type="list" allowBlank="1" showErrorMessage="1" sqref="G11:G53" xr:uid="{00000000-0002-0000-1100-000003000000}">
      <formula1>"Planned,In Progress,Completed,Replaced,Postponed,Cancelled"</formula1>
    </dataValidation>
  </dataValidations>
  <hyperlinks>
    <hyperlink ref="J12" r:id="rId1" xr:uid="{00000000-0004-0000-1100-000000000000}"/>
  </hyperlinks>
  <pageMargins left="0.25" right="0.25" top="0.75" bottom="0.75" header="0" footer="0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4"/>
  <sheetViews>
    <sheetView topLeftCell="A29" workbookViewId="0">
      <selection activeCell="B11" sqref="B11:B53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17.54296875" customWidth="1"/>
    <col min="9" max="9" width="13.453125" customWidth="1"/>
    <col min="10" max="10" width="18.81640625" customWidth="1"/>
    <col min="11" max="11" width="9.453125" customWidth="1"/>
    <col min="12" max="12" width="11.0898437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203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134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159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56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>
        <v>13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204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 t="s">
        <v>205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7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2019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 t="s">
        <v>7</v>
      </c>
      <c r="F14" s="40"/>
      <c r="G14" s="41" t="s">
        <v>8</v>
      </c>
      <c r="H14" s="9">
        <v>2019</v>
      </c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 t="s">
        <v>7</v>
      </c>
      <c r="F15" s="42"/>
      <c r="G15" s="41" t="s">
        <v>8</v>
      </c>
      <c r="H15" s="9">
        <v>2019</v>
      </c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 t="s">
        <v>7</v>
      </c>
      <c r="F16" s="2"/>
      <c r="G16" s="8" t="s">
        <v>8</v>
      </c>
      <c r="H16" s="9">
        <v>2019</v>
      </c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76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76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20</v>
      </c>
      <c r="D20" s="5" t="s">
        <v>74</v>
      </c>
      <c r="E20" s="6" t="s">
        <v>114</v>
      </c>
      <c r="F20" s="2"/>
      <c r="G20" s="8" t="s">
        <v>8</v>
      </c>
      <c r="H20" s="9">
        <v>2018</v>
      </c>
      <c r="I20" s="10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20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343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ref="B29" si="1">B28+1</f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</row>
    <row r="30" spans="1:26" ht="14.25" customHeight="1">
      <c r="A30" s="15"/>
      <c r="B30" s="33"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</row>
    <row r="31" spans="1:26" ht="14.25" customHeight="1">
      <c r="A31" s="15"/>
      <c r="B31" s="33">
        <v>21</v>
      </c>
      <c r="C31" s="4" t="s">
        <v>103</v>
      </c>
      <c r="D31" s="7" t="s">
        <v>27</v>
      </c>
      <c r="E31" s="11" t="s">
        <v>7</v>
      </c>
      <c r="F31" s="11"/>
      <c r="G31" s="3" t="s">
        <v>8</v>
      </c>
      <c r="H31" s="9">
        <v>2018</v>
      </c>
      <c r="I31" s="10" t="s">
        <v>24</v>
      </c>
      <c r="J31" s="44"/>
      <c r="K31" s="15"/>
      <c r="L31" s="15"/>
      <c r="M31" s="15"/>
    </row>
    <row r="32" spans="1:26" ht="14.25" customHeight="1">
      <c r="A32" s="15"/>
      <c r="B32" s="33"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</row>
    <row r="33" spans="1:13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</row>
    <row r="34" spans="1:13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76</v>
      </c>
      <c r="J34" s="44"/>
      <c r="K34" s="15"/>
      <c r="L34" s="15"/>
      <c r="M34" s="15"/>
    </row>
    <row r="35" spans="1:13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76</v>
      </c>
      <c r="J35" s="44"/>
      <c r="K35" s="15"/>
      <c r="L35" s="15"/>
      <c r="M35" s="15"/>
    </row>
    <row r="36" spans="1:13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 t="s">
        <v>131</v>
      </c>
      <c r="F37" s="45"/>
      <c r="G37" s="46" t="s">
        <v>8</v>
      </c>
      <c r="H37" s="9">
        <v>2019</v>
      </c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</row>
    <row r="40" spans="1:13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 t="s">
        <v>130</v>
      </c>
      <c r="F40" s="45"/>
      <c r="G40" s="46" t="s">
        <v>8</v>
      </c>
      <c r="H40" s="9">
        <v>2020</v>
      </c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f t="shared" si="0"/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si="0"/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0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f t="shared" si="0"/>
        <v>37</v>
      </c>
      <c r="C47" s="4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v>38</v>
      </c>
      <c r="C48" s="89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44"/>
      <c r="K48" s="15"/>
      <c r="L48" s="15"/>
      <c r="M48" s="51"/>
    </row>
    <row r="49" spans="1:13" ht="16.5" customHeight="1">
      <c r="A49" s="15"/>
      <c r="B49" s="33">
        <f t="shared" ref="B49:B53" si="2">B48+1</f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2"/>
        <v>40</v>
      </c>
      <c r="C50" s="49" t="s">
        <v>38</v>
      </c>
      <c r="D50" s="50" t="s">
        <v>41</v>
      </c>
      <c r="E50" s="12" t="s">
        <v>114</v>
      </c>
      <c r="F50" s="45"/>
      <c r="G50" s="46" t="s">
        <v>8</v>
      </c>
      <c r="H50" s="4">
        <v>2018</v>
      </c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2"/>
        <v>41</v>
      </c>
      <c r="C51" s="49" t="s">
        <v>38</v>
      </c>
      <c r="D51" s="50" t="s">
        <v>42</v>
      </c>
      <c r="E51" s="12" t="s">
        <v>71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ref="B52" si="3">COUNTA($B$5:B46)</f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si="2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33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33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33"/>
      <c r="C56" s="117"/>
      <c r="D56" s="105"/>
      <c r="E56" s="15"/>
      <c r="F56" s="118"/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/>
      <c r="D57" s="61"/>
      <c r="E57" s="15"/>
      <c r="F57" s="60"/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/>
      <c r="D58" s="61"/>
      <c r="E58" s="15"/>
      <c r="F58" s="62"/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/>
      <c r="D59" s="64"/>
      <c r="E59" s="15"/>
      <c r="F59" s="63"/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5">
    <cfRule type="containsText" dxfId="639" priority="18" operator="containsText" text="Cancelled">
      <formula>NOT(ISERROR(SEARCH(("Cancelled"),(G11))))</formula>
    </cfRule>
    <cfRule type="containsText" dxfId="638" priority="19" operator="containsText" text="Postponed">
      <formula>NOT(ISERROR(SEARCH(("Postponed"),(G11))))</formula>
    </cfRule>
    <cfRule type="containsText" dxfId="637" priority="20" operator="containsText" text="Planned">
      <formula>NOT(ISERROR(SEARCH(("Planned"),(G11))))</formula>
    </cfRule>
    <cfRule type="containsText" dxfId="636" priority="21" operator="containsText" text="Completed">
      <formula>NOT(ISERROR(SEARCH(("Completed"),(G11))))</formula>
    </cfRule>
    <cfRule type="containsText" dxfId="635" priority="22" operator="containsText" text="Replaced">
      <formula>NOT(ISERROR(SEARCH(("Replaced"),(G11))))</formula>
    </cfRule>
  </conditionalFormatting>
  <conditionalFormatting sqref="G11:G53">
    <cfRule type="containsText" dxfId="634" priority="1" operator="containsText" text="In Progress">
      <formula>NOT(ISERROR(SEARCH(("In Progress"),(G11))))</formula>
    </cfRule>
  </conditionalFormatting>
  <conditionalFormatting sqref="G26:G53">
    <cfRule type="containsText" dxfId="633" priority="4" operator="containsText" text="Planned">
      <formula>NOT(ISERROR(SEARCH(("Planned"),(G26))))</formula>
    </cfRule>
    <cfRule type="containsText" dxfId="632" priority="5" operator="containsText" text="Completed">
      <formula>NOT(ISERROR(SEARCH(("Completed"),(G26))))</formula>
    </cfRule>
    <cfRule type="containsText" dxfId="631" priority="6" operator="containsText" text="Replaced">
      <formula>NOT(ISERROR(SEARCH(("Replaced"),(G26))))</formula>
    </cfRule>
  </conditionalFormatting>
  <conditionalFormatting sqref="G29:G53">
    <cfRule type="containsText" dxfId="630" priority="2" operator="containsText" text="Cancelled">
      <formula>NOT(ISERROR(SEARCH(("Cancelled"),(G29))))</formula>
    </cfRule>
    <cfRule type="containsText" dxfId="629" priority="3" operator="containsText" text="Postponed">
      <formula>NOT(ISERROR(SEARCH(("Postponed"),(G29))))</formula>
    </cfRule>
  </conditionalFormatting>
  <conditionalFormatting sqref="I11:J53">
    <cfRule type="cellIs" dxfId="628" priority="7" operator="equal">
      <formula>"Not Applicable"</formula>
    </cfRule>
    <cfRule type="cellIs" dxfId="627" priority="8" operator="equal">
      <formula>"Applicable"</formula>
    </cfRule>
  </conditionalFormatting>
  <dataValidations count="4">
    <dataValidation type="list" allowBlank="1" showErrorMessage="1" sqref="D7:E7" xr:uid="{00000000-0002-0000-1200-000001000000}">
      <formula1>"Technical,Operations"</formula1>
    </dataValidation>
    <dataValidation type="list" allowBlank="1" showErrorMessage="1" sqref="E48:E53 E32:E33 E11:E27" xr:uid="{00000000-0002-0000-1200-000002000000}">
      <formula1>"High,Medium,Low,R"</formula1>
    </dataValidation>
    <dataValidation type="list" allowBlank="1" showErrorMessage="1" sqref="I11:I53" xr:uid="{00000000-0002-0000-1200-000000000000}">
      <formula1>"Applicable,Not Applicable"</formula1>
    </dataValidation>
    <dataValidation type="list" allowBlank="1" showErrorMessage="1" sqref="G11:G53" xr:uid="{00000000-0002-0000-1200-000003000000}">
      <formula1>"Planned,In Progress,Completed,Replaced,Postponed,Cancelled"</formula1>
    </dataValidation>
  </dataValidations>
  <hyperlinks>
    <hyperlink ref="J12" r:id="rId1" xr:uid="{00000000-0004-0000-1200-000000000000}"/>
  </hyperlinks>
  <pageMargins left="0.7" right="0.7" top="0.75" bottom="0.75" header="0" footer="0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5"/>
  <sheetViews>
    <sheetView topLeftCell="A29" workbookViewId="0">
      <selection activeCell="B11" sqref="B11:B53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0.81640625" customWidth="1"/>
    <col min="13" max="13" width="51.08984375" customWidth="1"/>
    <col min="14" max="26" width="9.08984375" customWidth="1"/>
  </cols>
  <sheetData>
    <row r="1" spans="1:13" ht="40.5" customHeight="1">
      <c r="A1" s="15"/>
      <c r="B1" s="103" t="s">
        <v>91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92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206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207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208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95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>
        <v>13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209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164</v>
      </c>
      <c r="I10" s="71" t="s">
        <v>100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72"/>
      <c r="F11" s="34"/>
      <c r="G11" s="73"/>
      <c r="H11" s="35"/>
      <c r="I11" s="74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72"/>
      <c r="F12" s="34"/>
      <c r="G12" s="73"/>
      <c r="H12" s="35"/>
      <c r="I12" s="74" t="s">
        <v>24</v>
      </c>
      <c r="J12" s="36"/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7" si="0">B12+1</f>
        <v>3</v>
      </c>
      <c r="C13" s="4" t="s">
        <v>10</v>
      </c>
      <c r="D13" s="7" t="s">
        <v>11</v>
      </c>
      <c r="E13" s="72" t="s">
        <v>7</v>
      </c>
      <c r="F13" s="34"/>
      <c r="G13" s="73" t="s">
        <v>8</v>
      </c>
      <c r="H13" s="9">
        <v>2019</v>
      </c>
      <c r="I13" s="74" t="s">
        <v>24</v>
      </c>
      <c r="J13" s="83" t="s">
        <v>210</v>
      </c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72" t="s">
        <v>7</v>
      </c>
      <c r="F14" s="34"/>
      <c r="G14" s="73" t="s">
        <v>8</v>
      </c>
      <c r="H14" s="9">
        <v>2019</v>
      </c>
      <c r="I14" s="74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72" t="s">
        <v>7</v>
      </c>
      <c r="F15" s="75"/>
      <c r="G15" s="73" t="s">
        <v>8</v>
      </c>
      <c r="H15" s="9">
        <v>2019</v>
      </c>
      <c r="I15" s="74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12" t="s">
        <v>7</v>
      </c>
      <c r="F16" s="40"/>
      <c r="G16" s="46" t="s">
        <v>8</v>
      </c>
      <c r="H16" s="9">
        <v>2019</v>
      </c>
      <c r="I16" s="74" t="s">
        <v>24</v>
      </c>
      <c r="J16" s="36"/>
      <c r="K16" s="15"/>
      <c r="L16" s="15"/>
      <c r="M16" s="15"/>
    </row>
    <row r="17" spans="1:26" ht="16.5" customHeight="1">
      <c r="A17" s="15"/>
      <c r="B17" s="33">
        <f t="shared" si="0"/>
        <v>7</v>
      </c>
      <c r="C17" s="4" t="s">
        <v>10</v>
      </c>
      <c r="D17" s="7" t="s">
        <v>19</v>
      </c>
      <c r="E17" s="12" t="s">
        <v>7</v>
      </c>
      <c r="F17" s="42"/>
      <c r="G17" s="46" t="s">
        <v>8</v>
      </c>
      <c r="H17" s="9">
        <v>2019</v>
      </c>
      <c r="I17" s="74" t="s">
        <v>24</v>
      </c>
      <c r="J17" s="36"/>
      <c r="K17" s="15"/>
      <c r="L17" s="15"/>
      <c r="M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 t="s">
        <v>7</v>
      </c>
      <c r="F18" s="42"/>
      <c r="G18" s="46" t="s">
        <v>8</v>
      </c>
      <c r="H18" s="9">
        <v>2020</v>
      </c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 t="s">
        <v>7</v>
      </c>
      <c r="F19" s="42"/>
      <c r="G19" s="46" t="s">
        <v>8</v>
      </c>
      <c r="H19" s="9">
        <v>2020</v>
      </c>
      <c r="I19" s="74" t="s">
        <v>24</v>
      </c>
      <c r="J19" s="36"/>
      <c r="K19" s="15"/>
      <c r="L19" s="15"/>
      <c r="M19" s="15"/>
    </row>
    <row r="20" spans="1:26" ht="16.5" customHeight="1">
      <c r="A20" s="15"/>
      <c r="B20" s="33">
        <f t="shared" si="0"/>
        <v>10</v>
      </c>
      <c r="C20" s="4" t="s">
        <v>73</v>
      </c>
      <c r="D20" s="7" t="s">
        <v>74</v>
      </c>
      <c r="E20" s="12" t="s">
        <v>114</v>
      </c>
      <c r="F20" s="42"/>
      <c r="G20" s="46" t="s">
        <v>8</v>
      </c>
      <c r="H20" s="9">
        <v>2018</v>
      </c>
      <c r="I20" s="74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12"/>
      <c r="F21" s="42"/>
      <c r="G21" s="46"/>
      <c r="H21" s="9"/>
      <c r="I21" s="74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343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ref="B29" si="1">B28+1</f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</row>
    <row r="30" spans="1:26" ht="14.25" customHeight="1">
      <c r="A30" s="15"/>
      <c r="B30" s="33">
        <v>20</v>
      </c>
      <c r="C30" s="4" t="s">
        <v>103</v>
      </c>
      <c r="D30" s="7" t="s">
        <v>26</v>
      </c>
      <c r="E30" s="4"/>
      <c r="F30" s="4"/>
      <c r="G30" s="46"/>
      <c r="H30" s="9"/>
      <c r="I30" s="77" t="s">
        <v>76</v>
      </c>
      <c r="J30" s="44"/>
      <c r="K30" s="15"/>
      <c r="L30" s="15"/>
      <c r="M30" s="15"/>
    </row>
    <row r="31" spans="1:26" ht="14.25" customHeight="1">
      <c r="A31" s="15"/>
      <c r="B31" s="33">
        <v>21</v>
      </c>
      <c r="C31" s="4" t="s">
        <v>103</v>
      </c>
      <c r="D31" s="7" t="s">
        <v>27</v>
      </c>
      <c r="E31" s="4"/>
      <c r="F31" s="4"/>
      <c r="G31" s="46"/>
      <c r="H31" s="9"/>
      <c r="I31" s="77" t="s">
        <v>76</v>
      </c>
      <c r="J31" s="44"/>
      <c r="K31" s="15"/>
      <c r="L31" s="15"/>
      <c r="M31" s="15"/>
    </row>
    <row r="32" spans="1:26" ht="14.25" customHeight="1">
      <c r="A32" s="15"/>
      <c r="B32" s="33">
        <v>22</v>
      </c>
      <c r="C32" s="4" t="s">
        <v>103</v>
      </c>
      <c r="D32" s="7" t="s">
        <v>28</v>
      </c>
      <c r="E32" s="4" t="s">
        <v>211</v>
      </c>
      <c r="F32" s="4"/>
      <c r="G32" s="46" t="s">
        <v>8</v>
      </c>
      <c r="H32" s="9">
        <v>2016</v>
      </c>
      <c r="I32" s="77" t="s">
        <v>24</v>
      </c>
      <c r="J32" s="44"/>
      <c r="K32" s="15"/>
      <c r="L32" s="15"/>
      <c r="M32" s="15"/>
    </row>
    <row r="33" spans="1:13" ht="14.25" customHeight="1">
      <c r="A33" s="15"/>
      <c r="B33" s="33">
        <f t="shared" si="0"/>
        <v>23</v>
      </c>
      <c r="C33" s="4" t="s">
        <v>103</v>
      </c>
      <c r="D33" s="7" t="s">
        <v>104</v>
      </c>
      <c r="E33" s="4"/>
      <c r="F33" s="4"/>
      <c r="G33" s="46"/>
      <c r="H33" s="9"/>
      <c r="I33" s="77" t="s">
        <v>76</v>
      </c>
      <c r="J33" s="44"/>
      <c r="K33" s="15"/>
      <c r="L33" s="15"/>
      <c r="M33" s="15"/>
    </row>
    <row r="34" spans="1:13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78" t="s">
        <v>24</v>
      </c>
      <c r="J34" s="44"/>
      <c r="K34" s="15"/>
      <c r="L34" s="15"/>
      <c r="M34" s="15"/>
    </row>
    <row r="35" spans="1:13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7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6"/>
      <c r="F36" s="2"/>
      <c r="G36" s="8"/>
      <c r="H36" s="9"/>
      <c r="I36" s="77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 t="s">
        <v>176</v>
      </c>
      <c r="F37" s="45"/>
      <c r="G37" s="46" t="s">
        <v>8</v>
      </c>
      <c r="H37" s="9">
        <v>2019</v>
      </c>
      <c r="I37" s="7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0"/>
        <v>28</v>
      </c>
      <c r="C38" s="4" t="s">
        <v>103</v>
      </c>
      <c r="D38" s="5" t="s">
        <v>107</v>
      </c>
      <c r="E38" s="45"/>
      <c r="F38" s="45"/>
      <c r="G38" s="46"/>
      <c r="H38" s="9"/>
      <c r="I38" s="7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0"/>
        <v>29</v>
      </c>
      <c r="C39" s="4" t="s">
        <v>103</v>
      </c>
      <c r="D39" s="5" t="s">
        <v>32</v>
      </c>
      <c r="E39" s="45"/>
      <c r="F39" s="45"/>
      <c r="G39" s="46"/>
      <c r="H39" s="9"/>
      <c r="I39" s="78" t="s">
        <v>24</v>
      </c>
      <c r="J39" s="44"/>
      <c r="K39" s="15"/>
      <c r="L39" s="15"/>
      <c r="M39" s="15"/>
    </row>
    <row r="40" spans="1:13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 t="s">
        <v>176</v>
      </c>
      <c r="F40" s="45"/>
      <c r="G40" s="46" t="s">
        <v>8</v>
      </c>
      <c r="H40" s="9">
        <v>2020</v>
      </c>
      <c r="I40" s="77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77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77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78" t="s">
        <v>24</v>
      </c>
      <c r="J43" s="44"/>
      <c r="K43" s="15"/>
      <c r="L43" s="15"/>
      <c r="M43" s="15"/>
    </row>
    <row r="44" spans="1:13" ht="14.25" customHeight="1">
      <c r="A44" s="15"/>
      <c r="B44" s="33">
        <f t="shared" si="0"/>
        <v>34</v>
      </c>
      <c r="C44" s="4" t="s">
        <v>38</v>
      </c>
      <c r="D44" s="5" t="s">
        <v>108</v>
      </c>
      <c r="E44" s="45"/>
      <c r="F44" s="45"/>
      <c r="G44" s="46"/>
      <c r="H44" s="9"/>
      <c r="I44" s="7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si="0"/>
        <v>35</v>
      </c>
      <c r="C45" s="4" t="s">
        <v>38</v>
      </c>
      <c r="D45" s="5" t="s">
        <v>110</v>
      </c>
      <c r="E45" s="45"/>
      <c r="F45" s="45"/>
      <c r="G45" s="46"/>
      <c r="H45" s="9"/>
      <c r="I45" s="7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0"/>
        <v>36</v>
      </c>
      <c r="C46" s="4" t="s">
        <v>38</v>
      </c>
      <c r="D46" s="5" t="s">
        <v>111</v>
      </c>
      <c r="E46" s="45"/>
      <c r="F46" s="45"/>
      <c r="G46" s="46"/>
      <c r="H46" s="9"/>
      <c r="I46" s="78" t="s">
        <v>24</v>
      </c>
      <c r="J46" s="44"/>
      <c r="K46" s="15"/>
      <c r="L46" s="15"/>
      <c r="M46" s="15"/>
    </row>
    <row r="47" spans="1:13" ht="14.25" customHeight="1">
      <c r="A47" s="15"/>
      <c r="B47" s="33">
        <f t="shared" si="0"/>
        <v>37</v>
      </c>
      <c r="C47" s="4" t="s">
        <v>38</v>
      </c>
      <c r="D47" s="5" t="s">
        <v>112</v>
      </c>
      <c r="E47" s="45"/>
      <c r="F47" s="45"/>
      <c r="G47" s="46"/>
      <c r="H47" s="9"/>
      <c r="I47" s="78" t="s">
        <v>24</v>
      </c>
      <c r="J47" s="44"/>
      <c r="K47" s="15"/>
      <c r="L47" s="15"/>
      <c r="M47" s="15"/>
    </row>
    <row r="48" spans="1:13" ht="16.5" customHeight="1">
      <c r="A48" s="15"/>
      <c r="B48" s="33">
        <v>38</v>
      </c>
      <c r="C48" s="89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44"/>
      <c r="K48" s="15"/>
      <c r="L48" s="15"/>
      <c r="M48" s="51"/>
    </row>
    <row r="49" spans="1:13" ht="16.5" customHeight="1">
      <c r="A49" s="15"/>
      <c r="B49" s="33">
        <f t="shared" ref="B49:B53" si="2">B48+1</f>
        <v>39</v>
      </c>
      <c r="C49" s="49" t="s">
        <v>38</v>
      </c>
      <c r="D49" s="79" t="s">
        <v>40</v>
      </c>
      <c r="E49" s="12"/>
      <c r="F49" s="45"/>
      <c r="G49" s="46"/>
      <c r="H49" s="9"/>
      <c r="I49" s="7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2"/>
        <v>40</v>
      </c>
      <c r="C50" s="49" t="s">
        <v>38</v>
      </c>
      <c r="D50" s="79" t="s">
        <v>41</v>
      </c>
      <c r="E50" s="12" t="s">
        <v>114</v>
      </c>
      <c r="F50" s="45"/>
      <c r="G50" s="46" t="s">
        <v>8</v>
      </c>
      <c r="H50" s="9">
        <v>2018</v>
      </c>
      <c r="I50" s="7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2"/>
        <v>41</v>
      </c>
      <c r="C51" s="49" t="s">
        <v>38</v>
      </c>
      <c r="D51" s="50" t="s">
        <v>42</v>
      </c>
      <c r="E51" s="12" t="s">
        <v>71</v>
      </c>
      <c r="F51" s="45"/>
      <c r="G51" s="46" t="s">
        <v>8</v>
      </c>
      <c r="H51" s="4">
        <v>2023</v>
      </c>
      <c r="I51" s="7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ref="B52" si="3">COUNTA($B$5:B46)</f>
        <v>42</v>
      </c>
      <c r="C52" s="49" t="s">
        <v>38</v>
      </c>
      <c r="D52" s="50" t="s">
        <v>43</v>
      </c>
      <c r="E52" s="12"/>
      <c r="F52" s="45"/>
      <c r="G52" s="46"/>
      <c r="H52" s="4"/>
      <c r="I52" s="7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si="2"/>
        <v>43</v>
      </c>
      <c r="C53" s="52" t="s">
        <v>38</v>
      </c>
      <c r="D53" s="53" t="s">
        <v>44</v>
      </c>
      <c r="E53" s="13"/>
      <c r="F53" s="14"/>
      <c r="G53" s="54"/>
      <c r="H53" s="55"/>
      <c r="I53" s="80" t="s">
        <v>24</v>
      </c>
      <c r="J53" s="57"/>
      <c r="K53" s="15"/>
      <c r="L53" s="15"/>
      <c r="M53" s="15"/>
    </row>
    <row r="54" spans="1:13" ht="14.25" customHeight="1">
      <c r="A54" s="15"/>
      <c r="B54" s="33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33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33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33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5">
    <cfRule type="containsText" dxfId="626" priority="20" operator="containsText" text="Planned">
      <formula>NOT(ISERROR(SEARCH(("Planned"),(G11))))</formula>
    </cfRule>
  </conditionalFormatting>
  <conditionalFormatting sqref="G11:G28">
    <cfRule type="containsText" dxfId="625" priority="11" operator="containsText" text="Cancelled">
      <formula>NOT(ISERROR(SEARCH(("Cancelled"),(G11))))</formula>
    </cfRule>
    <cfRule type="containsText" dxfId="624" priority="12" operator="containsText" text="Postponed">
      <formula>NOT(ISERROR(SEARCH(("Postponed"),(G11))))</formula>
    </cfRule>
    <cfRule type="containsText" dxfId="623" priority="21" operator="containsText" text="Completed">
      <formula>NOT(ISERROR(SEARCH(("Completed"),(G11))))</formula>
    </cfRule>
    <cfRule type="containsText" dxfId="622" priority="22" operator="containsText" text="Replaced">
      <formula>NOT(ISERROR(SEARCH(("Replaced"),(G11))))</formula>
    </cfRule>
  </conditionalFormatting>
  <conditionalFormatting sqref="G11:G53">
    <cfRule type="containsText" dxfId="621" priority="1" operator="containsText" text="In Progress">
      <formula>NOT(ISERROR(SEARCH(("In Progress"),(G11))))</formula>
    </cfRule>
  </conditionalFormatting>
  <conditionalFormatting sqref="G26:G53">
    <cfRule type="containsText" dxfId="620" priority="4" operator="containsText" text="Planned">
      <formula>NOT(ISERROR(SEARCH(("Planned"),(G26))))</formula>
    </cfRule>
  </conditionalFormatting>
  <conditionalFormatting sqref="G29:G53">
    <cfRule type="containsText" dxfId="619" priority="2" operator="containsText" text="Cancelled">
      <formula>NOT(ISERROR(SEARCH(("Cancelled"),(G29))))</formula>
    </cfRule>
    <cfRule type="containsText" dxfId="618" priority="3" operator="containsText" text="Postponed">
      <formula>NOT(ISERROR(SEARCH(("Postponed"),(G29))))</formula>
    </cfRule>
    <cfRule type="containsText" dxfId="617" priority="5" operator="containsText" text="Completed">
      <formula>NOT(ISERROR(SEARCH(("Completed"),(G29))))</formula>
    </cfRule>
    <cfRule type="containsText" dxfId="616" priority="6" operator="containsText" text="Replaced">
      <formula>NOT(ISERROR(SEARCH(("Replaced"),(G29))))</formula>
    </cfRule>
  </conditionalFormatting>
  <conditionalFormatting sqref="I11:J53">
    <cfRule type="cellIs" dxfId="615" priority="7" operator="equal">
      <formula>"Not Applicable"</formula>
    </cfRule>
    <cfRule type="cellIs" dxfId="614" priority="8" operator="equal">
      <formula>"Applicable"</formula>
    </cfRule>
  </conditionalFormatting>
  <dataValidations count="4">
    <dataValidation type="list" allowBlank="1" showErrorMessage="1" sqref="I11:I53" xr:uid="{00000000-0002-0000-1300-000000000000}">
      <formula1>"Applicable,Not Applicable"</formula1>
    </dataValidation>
    <dataValidation type="list" allowBlank="1" showErrorMessage="1" sqref="D7:E7" xr:uid="{00000000-0002-0000-1300-000001000000}">
      <formula1>"Technical,Operations"</formula1>
    </dataValidation>
    <dataValidation type="list" allowBlank="1" showErrorMessage="1" sqref="E48:E53 E36 E11:E27" xr:uid="{00000000-0002-0000-1300-000002000000}">
      <formula1>"High,Medium,Low,R"</formula1>
    </dataValidation>
    <dataValidation type="list" allowBlank="1" showErrorMessage="1" sqref="G11:G53" xr:uid="{00000000-0002-0000-1300-000003000000}">
      <formula1>"Planned,In Progress,Completed,Replaced,Postponed,Cancelled"</formula1>
    </dataValidation>
  </dataValidations>
  <hyperlinks>
    <hyperlink ref="J13" r:id="rId1" xr:uid="{00000000-0004-0000-1300-000000000000}"/>
  </hyperlinks>
  <pageMargins left="0.25" right="0.25" top="0.75" bottom="0.75" header="0" footer="0"/>
  <pageSetup paperSize="9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5"/>
  <sheetViews>
    <sheetView topLeftCell="A28" workbookViewId="0">
      <selection activeCell="B45" sqref="B45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14.453125" customWidth="1"/>
    <col min="9" max="9" width="13.453125" customWidth="1"/>
    <col min="10" max="10" width="10.81640625" customWidth="1"/>
    <col min="11" max="11" width="9.453125" customWidth="1"/>
    <col min="12" max="12" width="10.8164062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212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185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134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117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>
        <v>13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7" t="s">
        <v>213</v>
      </c>
      <c r="C9" s="121"/>
      <c r="D9" s="121"/>
      <c r="E9" s="121"/>
      <c r="F9" s="121"/>
      <c r="G9" s="121"/>
      <c r="H9" s="121"/>
      <c r="I9" s="121"/>
      <c r="J9" s="121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/>
      <c r="F12" s="34"/>
      <c r="G12" s="8"/>
      <c r="H12" s="35"/>
      <c r="I12" s="10" t="s">
        <v>24</v>
      </c>
      <c r="J12" s="36"/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2019</v>
      </c>
      <c r="I13" s="10" t="s">
        <v>24</v>
      </c>
      <c r="J13" s="83" t="s">
        <v>214</v>
      </c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 t="s">
        <v>7</v>
      </c>
      <c r="F14" s="40"/>
      <c r="G14" s="41" t="s">
        <v>8</v>
      </c>
      <c r="H14" s="9">
        <v>2019</v>
      </c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 t="s">
        <v>7</v>
      </c>
      <c r="F15" s="42"/>
      <c r="G15" s="41" t="s">
        <v>8</v>
      </c>
      <c r="H15" s="9">
        <v>2019</v>
      </c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 t="s">
        <v>7</v>
      </c>
      <c r="F16" s="2"/>
      <c r="G16" s="8" t="s">
        <v>8</v>
      </c>
      <c r="H16" s="9">
        <v>2019</v>
      </c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 t="s">
        <v>202</v>
      </c>
      <c r="F17" s="2"/>
      <c r="G17" s="8" t="s">
        <v>8</v>
      </c>
      <c r="H17" s="9">
        <v>2019</v>
      </c>
      <c r="I17" s="10" t="s">
        <v>24</v>
      </c>
      <c r="J17" s="36"/>
      <c r="K17" s="15"/>
      <c r="L17" s="15"/>
      <c r="M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 t="s">
        <v>7</v>
      </c>
      <c r="F18" s="42"/>
      <c r="G18" s="46" t="s">
        <v>8</v>
      </c>
      <c r="H18" s="9">
        <v>2019</v>
      </c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 t="s">
        <v>7</v>
      </c>
      <c r="F19" s="42"/>
      <c r="G19" s="46" t="s">
        <v>8</v>
      </c>
      <c r="H19" s="9">
        <v>2019</v>
      </c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161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 t="s">
        <v>7</v>
      </c>
      <c r="F21" s="1"/>
      <c r="G21" s="8" t="s">
        <v>8</v>
      </c>
      <c r="H21" s="9">
        <v>2022</v>
      </c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2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343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  <c r="K32" s="15"/>
      <c r="L32" s="15"/>
      <c r="M32" s="15"/>
    </row>
    <row r="33" spans="1:13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76</v>
      </c>
      <c r="J33" s="44"/>
      <c r="K33" s="15"/>
      <c r="L33" s="15"/>
      <c r="M33" s="15"/>
    </row>
    <row r="34" spans="1:13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</row>
    <row r="35" spans="1:13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</row>
    <row r="40" spans="1:13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 t="s">
        <v>136</v>
      </c>
      <c r="F40" s="45"/>
      <c r="G40" s="46" t="s">
        <v>8</v>
      </c>
      <c r="H40" s="9">
        <v>2021</v>
      </c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ref="B45:B53" si="1">B44+1</f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f t="shared" si="1"/>
        <v>37</v>
      </c>
      <c r="C47" s="4" t="s">
        <v>103</v>
      </c>
      <c r="D47" s="45" t="s">
        <v>85</v>
      </c>
      <c r="E47" s="45" t="s">
        <v>176</v>
      </c>
      <c r="F47" s="45"/>
      <c r="G47" s="46" t="s">
        <v>8</v>
      </c>
      <c r="H47" s="4">
        <v>2022</v>
      </c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f t="shared" ref="B48" si="2">COUNTA($B$5:B42)</f>
        <v>38</v>
      </c>
      <c r="C48" s="89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44"/>
      <c r="K48" s="15"/>
      <c r="L48" s="15"/>
      <c r="M48" s="51"/>
    </row>
    <row r="49" spans="1:13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 t="s">
        <v>114</v>
      </c>
      <c r="F50" s="45"/>
      <c r="G50" s="46" t="s">
        <v>8</v>
      </c>
      <c r="H50" s="4">
        <v>2018</v>
      </c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 t="s">
        <v>71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/>
      <c r="D56" s="105"/>
      <c r="E56" s="15"/>
      <c r="F56" s="118"/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/>
      <c r="D57" s="61"/>
      <c r="E57" s="15"/>
      <c r="F57" s="60"/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/>
      <c r="D58" s="61"/>
      <c r="E58" s="15"/>
      <c r="F58" s="62"/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/>
      <c r="D59" s="64"/>
      <c r="E59" s="15"/>
      <c r="F59" s="63"/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5">
    <cfRule type="containsText" dxfId="613" priority="20" operator="containsText" text="Planned">
      <formula>NOT(ISERROR(SEARCH(("Planned"),(G11))))</formula>
    </cfRule>
    <cfRule type="containsText" dxfId="612" priority="21" operator="containsText" text="Completed">
      <formula>NOT(ISERROR(SEARCH(("Completed"),(G11))))</formula>
    </cfRule>
    <cfRule type="containsText" dxfId="611" priority="22" operator="containsText" text="Replaced">
      <formula>NOT(ISERROR(SEARCH(("Replaced"),(G11))))</formula>
    </cfRule>
  </conditionalFormatting>
  <conditionalFormatting sqref="G11:G28">
    <cfRule type="containsText" dxfId="610" priority="11" operator="containsText" text="Cancelled">
      <formula>NOT(ISERROR(SEARCH(("Cancelled"),(G11))))</formula>
    </cfRule>
    <cfRule type="containsText" dxfId="609" priority="12" operator="containsText" text="Postponed">
      <formula>NOT(ISERROR(SEARCH(("Postponed"),(G11))))</formula>
    </cfRule>
  </conditionalFormatting>
  <conditionalFormatting sqref="G11:G53">
    <cfRule type="containsText" dxfId="608" priority="1" operator="containsText" text="In Progress">
      <formula>NOT(ISERROR(SEARCH(("In Progress"),(G11))))</formula>
    </cfRule>
  </conditionalFormatting>
  <conditionalFormatting sqref="G26:G53">
    <cfRule type="containsText" dxfId="607" priority="4" operator="containsText" text="Planned">
      <formula>NOT(ISERROR(SEARCH(("Planned"),(G26))))</formula>
    </cfRule>
  </conditionalFormatting>
  <conditionalFormatting sqref="G29:G53">
    <cfRule type="containsText" dxfId="606" priority="2" operator="containsText" text="Cancelled">
      <formula>NOT(ISERROR(SEARCH(("Cancelled"),(G29))))</formula>
    </cfRule>
    <cfRule type="containsText" dxfId="605" priority="3" operator="containsText" text="Postponed">
      <formula>NOT(ISERROR(SEARCH(("Postponed"),(G29))))</formula>
    </cfRule>
    <cfRule type="containsText" dxfId="604" priority="5" operator="containsText" text="Completed">
      <formula>NOT(ISERROR(SEARCH(("Completed"),(G29))))</formula>
    </cfRule>
    <cfRule type="containsText" dxfId="603" priority="6" operator="containsText" text="Replaced">
      <formula>NOT(ISERROR(SEARCH(("Replaced"),(G29))))</formula>
    </cfRule>
  </conditionalFormatting>
  <conditionalFormatting sqref="I11:J53">
    <cfRule type="cellIs" dxfId="602" priority="7" operator="equal">
      <formula>"Not Applicable"</formula>
    </cfRule>
    <cfRule type="cellIs" dxfId="601" priority="8" operator="equal">
      <formula>"Applicable"</formula>
    </cfRule>
  </conditionalFormatting>
  <dataValidations count="4">
    <dataValidation type="list" allowBlank="1" showErrorMessage="1" sqref="D7:E7" xr:uid="{00000000-0002-0000-1400-000001000000}">
      <formula1>"Technical,Operations"</formula1>
    </dataValidation>
    <dataValidation type="list" allowBlank="1" showErrorMessage="1" sqref="E48:E53 E32:E33 E11:E27" xr:uid="{00000000-0002-0000-1400-000002000000}">
      <formula1>"High,Medium,Low,R"</formula1>
    </dataValidation>
    <dataValidation type="list" allowBlank="1" showErrorMessage="1" sqref="I11:I53" xr:uid="{00000000-0002-0000-1400-000000000000}">
      <formula1>"Applicable,Not Applicable"</formula1>
    </dataValidation>
    <dataValidation type="list" allowBlank="1" showErrorMessage="1" sqref="G11:G53" xr:uid="{00000000-0002-0000-1400-000003000000}">
      <formula1>"Planned,In Progress,Completed,Replaced,Postponed,Cancelled"</formula1>
    </dataValidation>
  </dataValidations>
  <hyperlinks>
    <hyperlink ref="J13" r:id="rId1" xr:uid="{00000000-0004-0000-1400-000000000000}"/>
  </hyperlinks>
  <pageMargins left="0.25" right="0.25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4"/>
  <sheetViews>
    <sheetView topLeftCell="A28" workbookViewId="0">
      <selection activeCell="B49" sqref="B49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30.453125" customWidth="1"/>
    <col min="11" max="11" width="9.453125" customWidth="1"/>
    <col min="12" max="12" width="10.8164062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215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216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134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95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56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>
        <v>13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217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 t="s">
        <v>218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2019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 t="s">
        <v>7</v>
      </c>
      <c r="F14" s="40"/>
      <c r="G14" s="41" t="s">
        <v>8</v>
      </c>
      <c r="H14" s="9">
        <v>2019</v>
      </c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 t="s">
        <v>7</v>
      </c>
      <c r="F15" s="42"/>
      <c r="G15" s="41" t="s">
        <v>8</v>
      </c>
      <c r="H15" s="9">
        <v>2019</v>
      </c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 t="s">
        <v>7</v>
      </c>
      <c r="F16" s="2"/>
      <c r="G16" s="8" t="s">
        <v>8</v>
      </c>
      <c r="H16" s="9">
        <v>2019</v>
      </c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 t="s">
        <v>7</v>
      </c>
      <c r="F17" s="2"/>
      <c r="G17" s="8" t="s">
        <v>8</v>
      </c>
      <c r="H17" s="9">
        <v>2019</v>
      </c>
      <c r="I17" s="10" t="s">
        <v>24</v>
      </c>
      <c r="J17" s="36"/>
      <c r="K17" s="15"/>
      <c r="L17" s="15"/>
      <c r="M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76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76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 t="s">
        <v>114</v>
      </c>
      <c r="F20" s="2"/>
      <c r="G20" s="8" t="s">
        <v>8</v>
      </c>
      <c r="H20" s="9">
        <v>2018</v>
      </c>
      <c r="I20" s="10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>
        <v>2026</v>
      </c>
      <c r="G21" s="8" t="s">
        <v>15</v>
      </c>
      <c r="H21" s="9"/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343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 t="s">
        <v>114</v>
      </c>
      <c r="F32" s="34"/>
      <c r="G32" s="3" t="s">
        <v>8</v>
      </c>
      <c r="H32" s="9">
        <v>2015</v>
      </c>
      <c r="I32" s="10" t="s">
        <v>24</v>
      </c>
      <c r="J32" s="44"/>
      <c r="K32" s="15"/>
      <c r="L32" s="15"/>
      <c r="M32" s="15"/>
    </row>
    <row r="33" spans="1:13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/>
      <c r="J33" s="44"/>
      <c r="K33" s="15"/>
      <c r="L33" s="15"/>
      <c r="M33" s="15"/>
    </row>
    <row r="34" spans="1:13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76</v>
      </c>
      <c r="J34" s="44"/>
      <c r="K34" s="15"/>
      <c r="L34" s="15"/>
      <c r="M34" s="15"/>
    </row>
    <row r="35" spans="1:13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 t="s">
        <v>137</v>
      </c>
      <c r="F37" s="45"/>
      <c r="G37" s="46" t="s">
        <v>8</v>
      </c>
      <c r="H37" s="9">
        <v>2019</v>
      </c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</row>
    <row r="40" spans="1:13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 t="s">
        <v>136</v>
      </c>
      <c r="F40" s="45"/>
      <c r="G40" s="46" t="s">
        <v>8</v>
      </c>
      <c r="H40" s="9">
        <v>2020</v>
      </c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ref="B46:B52" si="1">B45+1</f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v>37</v>
      </c>
      <c r="C47" s="4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v>38</v>
      </c>
      <c r="C48" s="89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44"/>
      <c r="K48" s="15"/>
      <c r="L48" s="15"/>
      <c r="M48" s="51"/>
    </row>
    <row r="49" spans="1:13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 t="s">
        <v>114</v>
      </c>
      <c r="F50" s="45"/>
      <c r="G50" s="46" t="s">
        <v>8</v>
      </c>
      <c r="H50" s="4">
        <v>2018</v>
      </c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 t="s">
        <v>71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ref="B53" si="2">B52+1</f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5">
    <cfRule type="containsText" dxfId="600" priority="20" operator="containsText" text="Planned">
      <formula>NOT(ISERROR(SEARCH(("Planned"),(G11))))</formula>
    </cfRule>
    <cfRule type="containsText" dxfId="599" priority="21" operator="containsText" text="Completed">
      <formula>NOT(ISERROR(SEARCH(("Completed"),(G11))))</formula>
    </cfRule>
  </conditionalFormatting>
  <conditionalFormatting sqref="G11:G28">
    <cfRule type="containsText" dxfId="598" priority="11" operator="containsText" text="Cancelled">
      <formula>NOT(ISERROR(SEARCH(("Cancelled"),(G11))))</formula>
    </cfRule>
    <cfRule type="containsText" dxfId="597" priority="12" operator="containsText" text="Postponed">
      <formula>NOT(ISERROR(SEARCH(("Postponed"),(G11))))</formula>
    </cfRule>
    <cfRule type="containsText" dxfId="596" priority="22" operator="containsText" text="Replaced">
      <formula>NOT(ISERROR(SEARCH(("Replaced"),(G11))))</formula>
    </cfRule>
  </conditionalFormatting>
  <conditionalFormatting sqref="G11:G53">
    <cfRule type="containsText" dxfId="595" priority="1" operator="containsText" text="In Progress">
      <formula>NOT(ISERROR(SEARCH(("In Progress"),(G11))))</formula>
    </cfRule>
  </conditionalFormatting>
  <conditionalFormatting sqref="G26:G53">
    <cfRule type="containsText" dxfId="594" priority="4" operator="containsText" text="Planned">
      <formula>NOT(ISERROR(SEARCH(("Planned"),(G26))))</formula>
    </cfRule>
    <cfRule type="containsText" dxfId="593" priority="5" operator="containsText" text="Completed">
      <formula>NOT(ISERROR(SEARCH(("Completed"),(G26))))</formula>
    </cfRule>
  </conditionalFormatting>
  <conditionalFormatting sqref="G29:G53">
    <cfRule type="containsText" dxfId="592" priority="2" operator="containsText" text="Cancelled">
      <formula>NOT(ISERROR(SEARCH(("Cancelled"),(G29))))</formula>
    </cfRule>
    <cfRule type="containsText" dxfId="591" priority="3" operator="containsText" text="Postponed">
      <formula>NOT(ISERROR(SEARCH(("Postponed"),(G29))))</formula>
    </cfRule>
    <cfRule type="containsText" dxfId="590" priority="6" operator="containsText" text="Replaced">
      <formula>NOT(ISERROR(SEARCH(("Replaced"),(G29))))</formula>
    </cfRule>
  </conditionalFormatting>
  <conditionalFormatting sqref="I11:J53">
    <cfRule type="cellIs" dxfId="589" priority="7" operator="equal">
      <formula>"Not Applicable"</formula>
    </cfRule>
    <cfRule type="cellIs" dxfId="588" priority="8" operator="equal">
      <formula>"Applicable"</formula>
    </cfRule>
  </conditionalFormatting>
  <dataValidations count="4">
    <dataValidation type="list" allowBlank="1" showErrorMessage="1" sqref="D7:E7" xr:uid="{00000000-0002-0000-1500-000001000000}">
      <formula1>"Technical,Operations"</formula1>
    </dataValidation>
    <dataValidation type="list" allowBlank="1" showErrorMessage="1" sqref="E48:E53 E32:E33 E11:E27" xr:uid="{00000000-0002-0000-1500-000002000000}">
      <formula1>"High,Medium,Low,R"</formula1>
    </dataValidation>
    <dataValidation type="list" allowBlank="1" showErrorMessage="1" sqref="I11:I53" xr:uid="{00000000-0002-0000-1500-000000000000}">
      <formula1>"Applicable,Not Applicable"</formula1>
    </dataValidation>
    <dataValidation type="list" allowBlank="1" showErrorMessage="1" sqref="G11:G53" xr:uid="{00000000-0002-0000-1500-000003000000}">
      <formula1>"Planned,In Progress,Completed,Replaced,Postponed,Cancelled"</formula1>
    </dataValidation>
  </dataValidations>
  <hyperlinks>
    <hyperlink ref="J12" r:id="rId1" xr:uid="{00000000-0004-0000-1500-000000000000}"/>
  </hyperlink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5"/>
  <sheetViews>
    <sheetView topLeftCell="A30" workbookViewId="0">
      <selection activeCell="B45" sqref="B45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16.08984375" customWidth="1"/>
    <col min="9" max="9" width="10.453125" customWidth="1"/>
    <col min="10" max="10" width="18.54296875" customWidth="1"/>
    <col min="11" max="11" width="9.453125" customWidth="1"/>
    <col min="12" max="12" width="10.5429687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219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134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117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220</v>
      </c>
      <c r="C8" s="25"/>
      <c r="D8" s="112">
        <v>13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7" t="s">
        <v>221</v>
      </c>
      <c r="C9" s="121"/>
      <c r="D9" s="121"/>
      <c r="E9" s="121"/>
      <c r="F9" s="121"/>
      <c r="G9" s="121"/>
      <c r="H9" s="121"/>
      <c r="I9" s="121"/>
      <c r="J9" s="121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36"/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2019</v>
      </c>
      <c r="I13" s="10" t="s">
        <v>24</v>
      </c>
      <c r="J13" s="83" t="s">
        <v>222</v>
      </c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 t="s">
        <v>7</v>
      </c>
      <c r="F14" s="40"/>
      <c r="G14" s="41" t="s">
        <v>8</v>
      </c>
      <c r="H14" s="9">
        <v>2019</v>
      </c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 t="s">
        <v>7</v>
      </c>
      <c r="F15" s="42"/>
      <c r="G15" s="41" t="s">
        <v>8</v>
      </c>
      <c r="H15" s="9">
        <v>2019</v>
      </c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 t="s">
        <v>7</v>
      </c>
      <c r="F16" s="2"/>
      <c r="G16" s="8" t="s">
        <v>8</v>
      </c>
      <c r="H16" s="9">
        <v>2019</v>
      </c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 t="s">
        <v>7</v>
      </c>
      <c r="F17" s="2"/>
      <c r="G17" s="8" t="s">
        <v>8</v>
      </c>
      <c r="H17" s="9">
        <v>2019</v>
      </c>
      <c r="I17" s="10" t="s">
        <v>24</v>
      </c>
      <c r="J17" s="36"/>
      <c r="K17" s="15"/>
      <c r="L17" s="15"/>
      <c r="M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 t="s">
        <v>7</v>
      </c>
      <c r="F18" s="42"/>
      <c r="G18" s="46" t="s">
        <v>8</v>
      </c>
      <c r="H18" s="9">
        <v>2019</v>
      </c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 t="s">
        <v>7</v>
      </c>
      <c r="F19" s="42"/>
      <c r="G19" s="46" t="s">
        <v>8</v>
      </c>
      <c r="H19" s="9">
        <v>2020</v>
      </c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 t="s">
        <v>114</v>
      </c>
      <c r="F20" s="2"/>
      <c r="G20" s="8" t="s">
        <v>8</v>
      </c>
      <c r="H20" s="9">
        <v>2018</v>
      </c>
      <c r="I20" s="10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343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</row>
    <row r="33" spans="1:13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76</v>
      </c>
      <c r="J33" s="44"/>
      <c r="K33" s="15"/>
      <c r="L33" s="15"/>
      <c r="M33" s="15"/>
    </row>
    <row r="34" spans="1:13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</row>
    <row r="35" spans="1:13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 t="s">
        <v>109</v>
      </c>
      <c r="F36" s="4"/>
      <c r="G36" s="46" t="s">
        <v>8</v>
      </c>
      <c r="H36" s="9">
        <v>2020</v>
      </c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</row>
    <row r="40" spans="1:13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ref="B45:B53" si="1">B44+1</f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f t="shared" si="1"/>
        <v>37</v>
      </c>
      <c r="C47" s="4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f t="shared" ref="B48" si="2">COUNTA($B$5:B42)</f>
        <v>38</v>
      </c>
      <c r="C48" s="89" t="s">
        <v>103</v>
      </c>
      <c r="D48" s="90" t="s">
        <v>330</v>
      </c>
      <c r="E48" s="12" t="s">
        <v>114</v>
      </c>
      <c r="F48" s="45"/>
      <c r="G48" s="46" t="s">
        <v>15</v>
      </c>
      <c r="H48" s="9">
        <v>2026</v>
      </c>
      <c r="I48" s="78" t="s">
        <v>24</v>
      </c>
      <c r="J48" s="44"/>
      <c r="K48" s="15"/>
      <c r="L48" s="15"/>
      <c r="M48" s="51"/>
    </row>
    <row r="49" spans="1:13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 t="s">
        <v>114</v>
      </c>
      <c r="F50" s="45" t="s">
        <v>223</v>
      </c>
      <c r="G50" s="46" t="s">
        <v>8</v>
      </c>
      <c r="H50" s="4">
        <v>2018</v>
      </c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 t="s">
        <v>71</v>
      </c>
      <c r="F51" s="45" t="s">
        <v>223</v>
      </c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/>
      <c r="D56" s="105"/>
      <c r="E56" s="15"/>
      <c r="F56" s="118"/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/>
      <c r="D57" s="61"/>
      <c r="E57" s="15"/>
      <c r="F57" s="60"/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/>
      <c r="D58" s="61"/>
      <c r="E58" s="15"/>
      <c r="F58" s="62"/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/>
      <c r="D59" s="64"/>
      <c r="E59" s="15"/>
      <c r="F59" s="63"/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5">
    <cfRule type="containsText" dxfId="587" priority="18" operator="containsText" text="Cancelled">
      <formula>NOT(ISERROR(SEARCH(("Cancelled"),(G11))))</formula>
    </cfRule>
    <cfRule type="containsText" dxfId="586" priority="19" operator="containsText" text="Postponed">
      <formula>NOT(ISERROR(SEARCH(("Postponed"),(G11))))</formula>
    </cfRule>
    <cfRule type="containsText" dxfId="585" priority="20" operator="containsText" text="Planned">
      <formula>NOT(ISERROR(SEARCH(("Planned"),(G11))))</formula>
    </cfRule>
    <cfRule type="containsText" dxfId="584" priority="21" operator="containsText" text="Completed">
      <formula>NOT(ISERROR(SEARCH(("Completed"),(G11))))</formula>
    </cfRule>
    <cfRule type="containsText" dxfId="583" priority="22" operator="containsText" text="Replaced">
      <formula>NOT(ISERROR(SEARCH(("Replaced"),(G11))))</formula>
    </cfRule>
  </conditionalFormatting>
  <conditionalFormatting sqref="G11:G53">
    <cfRule type="containsText" dxfId="582" priority="1" operator="containsText" text="In Progress">
      <formula>NOT(ISERROR(SEARCH(("In Progress"),(G11))))</formula>
    </cfRule>
  </conditionalFormatting>
  <conditionalFormatting sqref="G26:G53">
    <cfRule type="containsText" dxfId="581" priority="4" operator="containsText" text="Planned">
      <formula>NOT(ISERROR(SEARCH(("Planned"),(G26))))</formula>
    </cfRule>
    <cfRule type="containsText" dxfId="580" priority="5" operator="containsText" text="Completed">
      <formula>NOT(ISERROR(SEARCH(("Completed"),(G26))))</formula>
    </cfRule>
    <cfRule type="containsText" dxfId="579" priority="6" operator="containsText" text="Replaced">
      <formula>NOT(ISERROR(SEARCH(("Replaced"),(G26))))</formula>
    </cfRule>
  </conditionalFormatting>
  <conditionalFormatting sqref="G29:G53">
    <cfRule type="containsText" dxfId="578" priority="2" operator="containsText" text="Cancelled">
      <formula>NOT(ISERROR(SEARCH(("Cancelled"),(G29))))</formula>
    </cfRule>
    <cfRule type="containsText" dxfId="577" priority="3" operator="containsText" text="Postponed">
      <formula>NOT(ISERROR(SEARCH(("Postponed"),(G29))))</formula>
    </cfRule>
  </conditionalFormatting>
  <conditionalFormatting sqref="I11:J53">
    <cfRule type="cellIs" dxfId="576" priority="7" operator="equal">
      <formula>"Not Applicable"</formula>
    </cfRule>
    <cfRule type="cellIs" dxfId="575" priority="8" operator="equal">
      <formula>"Applicable"</formula>
    </cfRule>
  </conditionalFormatting>
  <dataValidations count="4">
    <dataValidation type="list" allowBlank="1" showErrorMessage="1" sqref="I11:I53" xr:uid="{00000000-0002-0000-1600-000000000000}">
      <formula1>"Applicable,Not Applicable"</formula1>
    </dataValidation>
    <dataValidation type="list" allowBlank="1" showErrorMessage="1" sqref="D7:E7" xr:uid="{00000000-0002-0000-1600-000001000000}">
      <formula1>"Technical,Operations"</formula1>
    </dataValidation>
    <dataValidation type="list" allowBlank="1" showErrorMessage="1" sqref="E48:E53 E32:E33 E11:E27" xr:uid="{00000000-0002-0000-1600-000002000000}">
      <formula1>"High,Medium,Low,R"</formula1>
    </dataValidation>
    <dataValidation type="list" allowBlank="1" showErrorMessage="1" sqref="G11:G53" xr:uid="{00000000-0002-0000-1600-000003000000}">
      <formula1>"Planned,In Progress,Completed,Replaced,Postponed,Cancelled"</formula1>
    </dataValidation>
  </dataValidations>
  <hyperlinks>
    <hyperlink ref="J13" r:id="rId1" xr:uid="{00000000-0004-0000-1600-000000000000}"/>
  </hyperlinks>
  <pageMargins left="0.25" right="0.25" top="0.75" bottom="0.75" header="0" footer="0"/>
  <pageSetup paperSize="9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4"/>
  <sheetViews>
    <sheetView topLeftCell="A34" workbookViewId="0">
      <selection activeCell="B45" sqref="B45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18.453125" customWidth="1"/>
    <col min="9" max="9" width="12" customWidth="1"/>
    <col min="10" max="10" width="20.453125" customWidth="1"/>
    <col min="11" max="11" width="9.453125" customWidth="1"/>
    <col min="12" max="12" width="11.179687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224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134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117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>
        <v>13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7" t="s">
        <v>225</v>
      </c>
      <c r="C9" s="121"/>
      <c r="D9" s="121"/>
      <c r="E9" s="121"/>
      <c r="F9" s="121"/>
      <c r="G9" s="121"/>
      <c r="H9" s="121"/>
      <c r="I9" s="121"/>
      <c r="J9" s="121"/>
      <c r="K9" s="15"/>
      <c r="L9" s="15"/>
      <c r="M9" s="15"/>
    </row>
    <row r="10" spans="1:13" ht="14.25" customHeight="1">
      <c r="A10" s="15"/>
      <c r="B10" s="26" t="s">
        <v>1</v>
      </c>
      <c r="C10" s="27" t="s">
        <v>226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180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 t="s">
        <v>227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2019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1" t="s">
        <v>7</v>
      </c>
      <c r="F14" s="40"/>
      <c r="G14" s="8" t="s">
        <v>8</v>
      </c>
      <c r="H14" s="9">
        <v>2020</v>
      </c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1" t="s">
        <v>7</v>
      </c>
      <c r="F15" s="42"/>
      <c r="G15" s="8" t="s">
        <v>8</v>
      </c>
      <c r="H15" s="9">
        <v>2019</v>
      </c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11" t="s">
        <v>7</v>
      </c>
      <c r="F16" s="2"/>
      <c r="G16" s="8" t="s">
        <v>8</v>
      </c>
      <c r="H16" s="9">
        <v>2020</v>
      </c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11" t="s">
        <v>7</v>
      </c>
      <c r="F17" s="2"/>
      <c r="G17" s="8" t="s">
        <v>8</v>
      </c>
      <c r="H17" s="9">
        <v>2019</v>
      </c>
      <c r="I17" s="10" t="s">
        <v>24</v>
      </c>
      <c r="J17" s="36"/>
      <c r="K17" s="15"/>
      <c r="L17" s="15"/>
      <c r="M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 t="s">
        <v>7</v>
      </c>
      <c r="F18" s="42"/>
      <c r="G18" s="46" t="s">
        <v>8</v>
      </c>
      <c r="H18" s="9">
        <v>2019</v>
      </c>
      <c r="I18" s="10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 t="s">
        <v>114</v>
      </c>
      <c r="F19" s="42"/>
      <c r="G19" s="46" t="s">
        <v>8</v>
      </c>
      <c r="H19" s="9">
        <v>2020</v>
      </c>
      <c r="I19" s="10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20</v>
      </c>
      <c r="D20" s="5" t="s">
        <v>74</v>
      </c>
      <c r="E20" s="6" t="s">
        <v>114</v>
      </c>
      <c r="F20" s="2"/>
      <c r="G20" s="8" t="s">
        <v>8</v>
      </c>
      <c r="H20" s="9">
        <v>2018</v>
      </c>
      <c r="I20" s="10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20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  <c r="K32" s="15"/>
      <c r="L32" s="15"/>
      <c r="M32" s="15"/>
    </row>
    <row r="33" spans="1:13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76</v>
      </c>
      <c r="J33" s="44"/>
      <c r="K33" s="15"/>
      <c r="L33" s="15"/>
      <c r="M33" s="15"/>
    </row>
    <row r="34" spans="1:13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</row>
    <row r="35" spans="1:13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>
        <v>2026</v>
      </c>
      <c r="G37" s="46" t="s">
        <v>15</v>
      </c>
      <c r="H37" s="9"/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</row>
    <row r="40" spans="1:13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6" t="s">
        <v>114</v>
      </c>
      <c r="F40" s="45"/>
      <c r="G40" s="46" t="s">
        <v>8</v>
      </c>
      <c r="H40" s="9">
        <v>2020</v>
      </c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ref="B45:B53" si="1">B44+1</f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f t="shared" si="1"/>
        <v>37</v>
      </c>
      <c r="C47" s="4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f t="shared" ref="B48" si="2">COUNTA($B$5:B42)</f>
        <v>38</v>
      </c>
      <c r="C48" s="89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44"/>
      <c r="K48" s="15"/>
      <c r="L48" s="15"/>
      <c r="M48" s="51"/>
    </row>
    <row r="49" spans="1:13" ht="16.5" customHeight="1">
      <c r="A49" s="15"/>
      <c r="B49" s="33">
        <f t="shared" si="1"/>
        <v>39</v>
      </c>
      <c r="C49" s="89" t="s">
        <v>103</v>
      </c>
      <c r="D49" s="90" t="s">
        <v>330</v>
      </c>
      <c r="E49" s="12" t="s">
        <v>114</v>
      </c>
      <c r="F49" s="45"/>
      <c r="G49" s="46" t="s">
        <v>15</v>
      </c>
      <c r="H49" s="9">
        <v>2026</v>
      </c>
      <c r="I49" s="78" t="s">
        <v>24</v>
      </c>
      <c r="J49" s="44"/>
      <c r="K49" s="15"/>
      <c r="L49" s="15"/>
      <c r="M49" s="51"/>
    </row>
    <row r="50" spans="1:13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 t="s">
        <v>114</v>
      </c>
      <c r="F50" s="45"/>
      <c r="G50" s="46" t="s">
        <v>8</v>
      </c>
      <c r="H50" s="4">
        <v>2018</v>
      </c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 t="s">
        <v>71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/>
      <c r="D56" s="105"/>
      <c r="E56" s="15"/>
      <c r="F56" s="118"/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/>
      <c r="D57" s="61"/>
      <c r="E57" s="15"/>
      <c r="F57" s="60"/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/>
      <c r="D58" s="61"/>
      <c r="E58" s="15"/>
      <c r="F58" s="62"/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5">
    <cfRule type="containsText" dxfId="574" priority="12" operator="containsText" text="Planned">
      <formula>NOT(ISERROR(SEARCH(("Planned"),(G11))))</formula>
    </cfRule>
  </conditionalFormatting>
  <conditionalFormatting sqref="G11:G28">
    <cfRule type="containsText" dxfId="573" priority="13" operator="containsText" text="Completed">
      <formula>NOT(ISERROR(SEARCH(("Completed"),(G11))))</formula>
    </cfRule>
    <cfRule type="containsText" dxfId="572" priority="14" operator="containsText" text="Replaced">
      <formula>NOT(ISERROR(SEARCH(("Replaced"),(G11))))</formula>
    </cfRule>
  </conditionalFormatting>
  <conditionalFormatting sqref="G11:G53">
    <cfRule type="containsText" dxfId="571" priority="1" operator="containsText" text="In Progress">
      <formula>NOT(ISERROR(SEARCH(("In Progress"),(G11))))</formula>
    </cfRule>
    <cfRule type="containsText" dxfId="570" priority="3" operator="containsText" text="Cancelled">
      <formula>NOT(ISERROR(SEARCH(("Cancelled"),(G11))))</formula>
    </cfRule>
    <cfRule type="containsText" dxfId="569" priority="4" operator="containsText" text="Postponed">
      <formula>NOT(ISERROR(SEARCH(("Postponed"),(G11))))</formula>
    </cfRule>
  </conditionalFormatting>
  <conditionalFormatting sqref="G26:G28">
    <cfRule type="containsText" dxfId="568" priority="2" operator="containsText" text="Planned">
      <formula>NOT(ISERROR(SEARCH(("Planned"),(G26))))</formula>
    </cfRule>
  </conditionalFormatting>
  <conditionalFormatting sqref="G29:G53">
    <cfRule type="containsText" dxfId="567" priority="36" operator="containsText" text="Planned">
      <formula>NOT(ISERROR(SEARCH(("Planned"),(G29))))</formula>
    </cfRule>
    <cfRule type="containsText" dxfId="566" priority="37" operator="containsText" text="Completed">
      <formula>NOT(ISERROR(SEARCH(("Completed"),(G29))))</formula>
    </cfRule>
    <cfRule type="containsText" dxfId="565" priority="38" operator="containsText" text="Replaced">
      <formula>NOT(ISERROR(SEARCH(("Replaced"),(G29))))</formula>
    </cfRule>
  </conditionalFormatting>
  <conditionalFormatting sqref="I11:J53">
    <cfRule type="cellIs" dxfId="564" priority="5" operator="equal">
      <formula>"Not Applicable"</formula>
    </cfRule>
    <cfRule type="cellIs" dxfId="563" priority="6" operator="equal">
      <formula>"Applicable"</formula>
    </cfRule>
  </conditionalFormatting>
  <dataValidations count="4">
    <dataValidation type="list" allowBlank="1" showErrorMessage="1" sqref="I11:I53" xr:uid="{00000000-0002-0000-1700-000000000000}">
      <formula1>"Applicable,Not Applicable"</formula1>
    </dataValidation>
    <dataValidation type="list" allowBlank="1" showErrorMessage="1" sqref="D7:E7" xr:uid="{00000000-0002-0000-1700-000001000000}">
      <formula1>"Technical,Operations"</formula1>
    </dataValidation>
    <dataValidation type="list" allowBlank="1" showErrorMessage="1" sqref="E48:E53 E32:E33 E40 E11:E27" xr:uid="{00000000-0002-0000-1700-000002000000}">
      <formula1>"High,Medium,Low,R"</formula1>
    </dataValidation>
    <dataValidation type="list" allowBlank="1" showErrorMessage="1" sqref="G11:G53" xr:uid="{00000000-0002-0000-1700-000003000000}">
      <formula1>"Planned,In Progress,Completed,Replaced,Postponed,Cancelled"</formula1>
    </dataValidation>
  </dataValidations>
  <hyperlinks>
    <hyperlink ref="J12" r:id="rId1" xr:uid="{00000000-0004-0000-1700-000000000000}"/>
  </hyperlinks>
  <pageMargins left="0.7" right="0.7" top="0.75" bottom="0.75" header="0" footer="0"/>
  <pageSetup paperSize="9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5"/>
  <sheetViews>
    <sheetView topLeftCell="A34" workbookViewId="0">
      <selection activeCell="B45" sqref="B45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1.0898437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228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172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134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229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 t="s">
        <v>230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 t="s">
        <v>7</v>
      </c>
      <c r="F14" s="40"/>
      <c r="G14" s="41" t="s">
        <v>8</v>
      </c>
      <c r="H14" s="9">
        <v>2025</v>
      </c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 t="s">
        <v>7</v>
      </c>
      <c r="F15" s="42"/>
      <c r="G15" s="41" t="s">
        <v>8</v>
      </c>
      <c r="H15" s="9">
        <v>2025</v>
      </c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 t="s">
        <v>7</v>
      </c>
      <c r="F16" s="2"/>
      <c r="G16" s="8" t="s">
        <v>8</v>
      </c>
      <c r="H16" s="9">
        <v>2025</v>
      </c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 t="s">
        <v>7</v>
      </c>
      <c r="F17" s="2"/>
      <c r="G17" s="8" t="s">
        <v>8</v>
      </c>
      <c r="H17" s="9">
        <v>2025</v>
      </c>
      <c r="I17" s="10" t="s">
        <v>24</v>
      </c>
      <c r="J17" s="36"/>
      <c r="K17" s="15"/>
      <c r="L17" s="15"/>
      <c r="M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/>
      <c r="F18" s="42">
        <v>2026</v>
      </c>
      <c r="G18" s="46" t="s">
        <v>15</v>
      </c>
      <c r="H18" s="9"/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231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  <c r="K32" s="15"/>
      <c r="L32" s="15"/>
      <c r="M32" s="15"/>
    </row>
    <row r="33" spans="1:13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</row>
    <row r="34" spans="1:13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</row>
    <row r="35" spans="1:13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76</v>
      </c>
      <c r="J39" s="44"/>
      <c r="K39" s="15"/>
      <c r="L39" s="15"/>
      <c r="M39" s="15"/>
    </row>
    <row r="40" spans="1:13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ref="B45:B53" si="1">B44+1</f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f t="shared" si="1"/>
        <v>37</v>
      </c>
      <c r="C47" s="4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f t="shared" ref="B48" si="2">COUNTA($B$5:B42)</f>
        <v>38</v>
      </c>
      <c r="C48" s="89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44"/>
      <c r="K48" s="15"/>
      <c r="L48" s="15"/>
      <c r="M48" s="51"/>
    </row>
    <row r="49" spans="1:13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 t="s">
        <v>7</v>
      </c>
      <c r="F51" s="45"/>
      <c r="G51" s="46" t="s">
        <v>8</v>
      </c>
      <c r="H51" s="4">
        <v>2025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5">
    <cfRule type="containsText" dxfId="562" priority="20" operator="containsText" text="Planned">
      <formula>NOT(ISERROR(SEARCH(("Planned"),(G11))))</formula>
    </cfRule>
    <cfRule type="containsText" dxfId="561" priority="21" operator="containsText" text="Completed">
      <formula>NOT(ISERROR(SEARCH(("Completed"),(G11))))</formula>
    </cfRule>
    <cfRule type="containsText" dxfId="560" priority="22" operator="containsText" text="Replaced">
      <formula>NOT(ISERROR(SEARCH(("Replaced"),(G11))))</formula>
    </cfRule>
  </conditionalFormatting>
  <conditionalFormatting sqref="G11:G53">
    <cfRule type="containsText" dxfId="559" priority="1" operator="containsText" text="In Progress">
      <formula>NOT(ISERROR(SEARCH(("In Progress"),(G11))))</formula>
    </cfRule>
    <cfRule type="containsText" dxfId="558" priority="3" operator="containsText" text="Cancelled">
      <formula>NOT(ISERROR(SEARCH(("Cancelled"),(G11))))</formula>
    </cfRule>
    <cfRule type="containsText" dxfId="557" priority="4" operator="containsText" text="Postponed">
      <formula>NOT(ISERROR(SEARCH(("Postponed"),(G11))))</formula>
    </cfRule>
  </conditionalFormatting>
  <conditionalFormatting sqref="G26:G28">
    <cfRule type="containsText" dxfId="556" priority="2" operator="containsText" text="Planned">
      <formula>NOT(ISERROR(SEARCH(("Planned"),(G26))))</formula>
    </cfRule>
  </conditionalFormatting>
  <conditionalFormatting sqref="G29:G53">
    <cfRule type="containsText" dxfId="555" priority="10" operator="containsText" text="Planned">
      <formula>NOT(ISERROR(SEARCH(("Planned"),(G29))))</formula>
    </cfRule>
    <cfRule type="containsText" dxfId="554" priority="11" operator="containsText" text="Completed">
      <formula>NOT(ISERROR(SEARCH(("Completed"),(G29))))</formula>
    </cfRule>
    <cfRule type="containsText" dxfId="553" priority="12" operator="containsText" text="Replaced">
      <formula>NOT(ISERROR(SEARCH(("Replaced"),(G29))))</formula>
    </cfRule>
  </conditionalFormatting>
  <conditionalFormatting sqref="I11:J53">
    <cfRule type="cellIs" dxfId="552" priority="5" operator="equal">
      <formula>"Not Applicable"</formula>
    </cfRule>
    <cfRule type="cellIs" dxfId="551" priority="6" operator="equal">
      <formula>"Applicable"</formula>
    </cfRule>
  </conditionalFormatting>
  <dataValidations count="4">
    <dataValidation type="list" allowBlank="1" showErrorMessage="1" sqref="I11:I53" xr:uid="{00000000-0002-0000-1800-000000000000}">
      <formula1>"Applicable,Not Applicable"</formula1>
    </dataValidation>
    <dataValidation type="list" allowBlank="1" showErrorMessage="1" sqref="D7:E7" xr:uid="{00000000-0002-0000-1800-000001000000}">
      <formula1>"Technical,Operations"</formula1>
    </dataValidation>
    <dataValidation type="list" allowBlank="1" showErrorMessage="1" sqref="E48:E53 E32:E33 E11:E27" xr:uid="{00000000-0002-0000-1800-000002000000}">
      <formula1>"High,Medium,Low,R"</formula1>
    </dataValidation>
    <dataValidation type="list" allowBlank="1" showErrorMessage="1" sqref="G11:G53" xr:uid="{00000000-0002-0000-1800-000003000000}">
      <formula1>"Planned,In Progress,Completed,Replaced,Postponed,Cancelled"</formula1>
    </dataValidation>
  </dataValidations>
  <hyperlinks>
    <hyperlink ref="J12" r:id="rId1" xr:uid="{00000000-0004-0000-1800-000000000000}"/>
  </hyperlink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1005"/>
  <sheetViews>
    <sheetView topLeftCell="A29" workbookViewId="0">
      <selection activeCell="B45" sqref="B45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1.0898437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232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172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134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>
        <v>7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233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 t="s">
        <v>234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 t="s">
        <v>7</v>
      </c>
      <c r="F14" s="42">
        <v>2026</v>
      </c>
      <c r="G14" s="41" t="s">
        <v>15</v>
      </c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 t="s">
        <v>7</v>
      </c>
      <c r="F15" s="42">
        <v>2026</v>
      </c>
      <c r="G15" s="41" t="s">
        <v>15</v>
      </c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 t="s">
        <v>7</v>
      </c>
      <c r="F16" s="1">
        <v>2026</v>
      </c>
      <c r="G16" s="8" t="s">
        <v>15</v>
      </c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 t="s">
        <v>7</v>
      </c>
      <c r="F17" s="1">
        <v>2026</v>
      </c>
      <c r="G17" s="8" t="s">
        <v>15</v>
      </c>
      <c r="H17" s="9"/>
      <c r="I17" s="10" t="s">
        <v>24</v>
      </c>
      <c r="J17" s="36"/>
      <c r="K17" s="15"/>
      <c r="L17" s="15"/>
      <c r="M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  <c r="K32" s="15"/>
      <c r="L32" s="15"/>
      <c r="M32" s="15"/>
    </row>
    <row r="33" spans="1:13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76</v>
      </c>
      <c r="J33" s="44"/>
      <c r="K33" s="15"/>
      <c r="L33" s="15"/>
      <c r="M33" s="15"/>
    </row>
    <row r="34" spans="1:13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</row>
    <row r="35" spans="1:13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76</v>
      </c>
      <c r="J39" s="44"/>
      <c r="K39" s="15"/>
      <c r="L39" s="15"/>
      <c r="M39" s="15"/>
    </row>
    <row r="40" spans="1:13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ref="B45:B53" si="1">B44+1</f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f t="shared" si="1"/>
        <v>37</v>
      </c>
      <c r="C47" s="4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f t="shared" ref="B48" si="2">COUNTA($B$5:B42)</f>
        <v>38</v>
      </c>
      <c r="C48" s="89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44"/>
      <c r="K48" s="15"/>
      <c r="L48" s="15"/>
      <c r="M48" s="51"/>
    </row>
    <row r="49" spans="1:13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 t="s">
        <v>7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5">
    <cfRule type="containsText" dxfId="550" priority="20" operator="containsText" text="Planned">
      <formula>NOT(ISERROR(SEARCH(("Planned"),(G11))))</formula>
    </cfRule>
    <cfRule type="containsText" dxfId="549" priority="21" operator="containsText" text="Completed">
      <formula>NOT(ISERROR(SEARCH(("Completed"),(G11))))</formula>
    </cfRule>
    <cfRule type="containsText" dxfId="548" priority="22" operator="containsText" text="Replaced">
      <formula>NOT(ISERROR(SEARCH(("Replaced"),(G11))))</formula>
    </cfRule>
  </conditionalFormatting>
  <conditionalFormatting sqref="G11:G53">
    <cfRule type="containsText" dxfId="547" priority="1" operator="containsText" text="In Progress">
      <formula>NOT(ISERROR(SEARCH(("In Progress"),(G11))))</formula>
    </cfRule>
    <cfRule type="containsText" dxfId="546" priority="3" operator="containsText" text="Cancelled">
      <formula>NOT(ISERROR(SEARCH(("Cancelled"),(G11))))</formula>
    </cfRule>
    <cfRule type="containsText" dxfId="545" priority="4" operator="containsText" text="Postponed">
      <formula>NOT(ISERROR(SEARCH(("Postponed"),(G11))))</formula>
    </cfRule>
  </conditionalFormatting>
  <conditionalFormatting sqref="G26:G28">
    <cfRule type="containsText" dxfId="544" priority="2" operator="containsText" text="Planned">
      <formula>NOT(ISERROR(SEARCH(("Planned"),(G26))))</formula>
    </cfRule>
  </conditionalFormatting>
  <conditionalFormatting sqref="G29:G53">
    <cfRule type="containsText" dxfId="543" priority="10" operator="containsText" text="Planned">
      <formula>NOT(ISERROR(SEARCH(("Planned"),(G29))))</formula>
    </cfRule>
    <cfRule type="containsText" dxfId="542" priority="11" operator="containsText" text="Completed">
      <formula>NOT(ISERROR(SEARCH(("Completed"),(G29))))</formula>
    </cfRule>
    <cfRule type="containsText" dxfId="541" priority="12" operator="containsText" text="Replaced">
      <formula>NOT(ISERROR(SEARCH(("Replaced"),(G29))))</formula>
    </cfRule>
  </conditionalFormatting>
  <conditionalFormatting sqref="I11:J53">
    <cfRule type="cellIs" dxfId="540" priority="5" operator="equal">
      <formula>"Not Applicable"</formula>
    </cfRule>
    <cfRule type="cellIs" dxfId="539" priority="6" operator="equal">
      <formula>"Applicable"</formula>
    </cfRule>
  </conditionalFormatting>
  <dataValidations count="4">
    <dataValidation type="list" allowBlank="1" showErrorMessage="1" sqref="D7:E7" xr:uid="{00000000-0002-0000-1900-000001000000}">
      <formula1>"Technical,Operations"</formula1>
    </dataValidation>
    <dataValidation type="list" allowBlank="1" showErrorMessage="1" sqref="E48:E53 E32:E33 E11:E27" xr:uid="{00000000-0002-0000-1900-000002000000}">
      <formula1>"High,Medium,Low,R"</formula1>
    </dataValidation>
    <dataValidation type="list" allowBlank="1" showErrorMessage="1" sqref="I11:I53" xr:uid="{00000000-0002-0000-1900-000000000000}">
      <formula1>"Applicable,Not Applicable"</formula1>
    </dataValidation>
    <dataValidation type="list" allowBlank="1" showErrorMessage="1" sqref="G11:G53" xr:uid="{00000000-0002-0000-1900-000003000000}">
      <formula1>"Planned,In Progress,Completed,Replaced,Postponed,Cancelled"</formula1>
    </dataValidation>
  </dataValidations>
  <hyperlinks>
    <hyperlink ref="J12" r:id="rId1" xr:uid="{00000000-0004-0000-1900-000000000000}"/>
  </hyperlink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1004"/>
  <sheetViews>
    <sheetView topLeftCell="A29" workbookViewId="0">
      <selection activeCell="B48" sqref="B48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1.0898437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235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151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172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236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/>
      <c r="F12" s="34"/>
      <c r="G12" s="8"/>
      <c r="H12" s="35"/>
      <c r="I12" s="10" t="s">
        <v>24</v>
      </c>
      <c r="J12" s="36"/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83" t="s">
        <v>237</v>
      </c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 t="s">
        <v>7</v>
      </c>
      <c r="F14" s="40"/>
      <c r="G14" s="41" t="s">
        <v>8</v>
      </c>
      <c r="H14" s="35">
        <v>2024</v>
      </c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 t="s">
        <v>7</v>
      </c>
      <c r="F15" s="42"/>
      <c r="G15" s="41" t="s">
        <v>8</v>
      </c>
      <c r="H15" s="35">
        <v>2025</v>
      </c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 t="s">
        <v>7</v>
      </c>
      <c r="F16" s="2"/>
      <c r="G16" s="8" t="s">
        <v>8</v>
      </c>
      <c r="H16" s="35">
        <v>2025</v>
      </c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 t="s">
        <v>7</v>
      </c>
      <c r="F17" s="2"/>
      <c r="G17" s="8" t="s">
        <v>8</v>
      </c>
      <c r="H17" s="35">
        <v>2025</v>
      </c>
      <c r="I17" s="10" t="s">
        <v>24</v>
      </c>
      <c r="J17" s="3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B18" s="33">
        <f t="shared" si="0"/>
        <v>8</v>
      </c>
      <c r="C18" s="4" t="s">
        <v>73</v>
      </c>
      <c r="D18" s="7" t="s">
        <v>37</v>
      </c>
      <c r="E18" s="12" t="s">
        <v>7</v>
      </c>
      <c r="F18" s="42">
        <v>2026</v>
      </c>
      <c r="G18" s="46" t="s">
        <v>15</v>
      </c>
      <c r="H18" s="9"/>
      <c r="I18" s="74" t="s">
        <v>24</v>
      </c>
      <c r="J18" s="36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26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26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26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26" ht="14.25" customHeight="1">
      <c r="A45" s="15"/>
      <c r="B45" s="33">
        <v>35</v>
      </c>
      <c r="C45" s="4" t="s">
        <v>103</v>
      </c>
      <c r="D45" s="45" t="s">
        <v>82</v>
      </c>
      <c r="E45" s="45" t="s">
        <v>137</v>
      </c>
      <c r="F45" s="45"/>
      <c r="G45" s="46" t="s">
        <v>8</v>
      </c>
      <c r="H45" s="4">
        <v>2025</v>
      </c>
      <c r="I45" s="48" t="s">
        <v>24</v>
      </c>
      <c r="J45" s="44"/>
      <c r="K45" s="15"/>
      <c r="L45" s="15"/>
      <c r="M45" s="15"/>
    </row>
    <row r="46" spans="1:26" ht="14.25" customHeight="1">
      <c r="A46" s="15"/>
      <c r="B46" s="33">
        <f t="shared" ref="B46:B52" si="1">B45+1</f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26" ht="14.25" customHeight="1">
      <c r="A47" s="15"/>
      <c r="B47" s="33">
        <v>37</v>
      </c>
      <c r="C47" s="4" t="s">
        <v>103</v>
      </c>
      <c r="D47" s="45" t="s">
        <v>183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26" ht="16.5" customHeight="1">
      <c r="A48" s="15"/>
      <c r="B48" s="33">
        <f t="shared" si="1"/>
        <v>38</v>
      </c>
      <c r="C48" s="89" t="s">
        <v>103</v>
      </c>
      <c r="D48" s="90" t="s">
        <v>330</v>
      </c>
      <c r="E48" s="12" t="s">
        <v>114</v>
      </c>
      <c r="F48" s="45"/>
      <c r="G48" s="46" t="s">
        <v>8</v>
      </c>
      <c r="H48" s="9">
        <v>2026</v>
      </c>
      <c r="I48" s="78" t="s">
        <v>24</v>
      </c>
      <c r="J48" s="92" t="str">
        <f>HYPERLINK("https://drive.google.com/file/d/1LJm-VUvZ5yXkqBYme1ZsDnTxVF8k2fsE/view?usp=drive_link","Data Cert")</f>
        <v>Data Cert</v>
      </c>
      <c r="K48" s="15"/>
      <c r="L48" s="15"/>
      <c r="M48" s="51"/>
    </row>
    <row r="49" spans="1:26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26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26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/>
      <c r="F51" s="45"/>
      <c r="G51" s="46"/>
      <c r="H51" s="4"/>
      <c r="I51" s="48" t="s">
        <v>24</v>
      </c>
      <c r="J51" s="44"/>
      <c r="K51" s="15"/>
      <c r="L51" s="15"/>
      <c r="M51" s="15"/>
    </row>
    <row r="52" spans="1:26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26" ht="16.5" customHeight="1">
      <c r="A53" s="15"/>
      <c r="B53" s="33">
        <f t="shared" ref="B53" si="2">B52+1</f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26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26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26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15"/>
      <c r="B71" s="65"/>
      <c r="G71" s="66"/>
      <c r="K71" s="15"/>
      <c r="L71" s="15"/>
      <c r="M71" s="15"/>
    </row>
    <row r="72" spans="1:26" ht="14.25" customHeight="1">
      <c r="A72" s="15"/>
      <c r="B72" s="65"/>
      <c r="G72" s="66"/>
      <c r="K72" s="15"/>
      <c r="L72" s="15"/>
      <c r="M72" s="15"/>
    </row>
    <row r="73" spans="1:26" ht="14.25" customHeight="1">
      <c r="A73" s="15"/>
      <c r="B73" s="65"/>
      <c r="G73" s="66"/>
      <c r="K73" s="15"/>
      <c r="L73" s="15"/>
      <c r="M73" s="15"/>
    </row>
    <row r="74" spans="1:26" ht="14.25" customHeight="1">
      <c r="A74" s="15"/>
      <c r="B74" s="65"/>
      <c r="G74" s="66"/>
      <c r="K74" s="15"/>
      <c r="L74" s="15"/>
      <c r="M74" s="15"/>
    </row>
    <row r="75" spans="1:26" ht="14.25" customHeight="1">
      <c r="A75" s="15"/>
      <c r="B75" s="65"/>
      <c r="G75" s="66"/>
      <c r="K75" s="15"/>
      <c r="L75" s="15"/>
      <c r="M75" s="15"/>
    </row>
    <row r="76" spans="1:26" ht="14.25" customHeight="1">
      <c r="A76" s="15"/>
      <c r="B76" s="65"/>
      <c r="G76" s="66"/>
      <c r="K76" s="15"/>
      <c r="L76" s="15"/>
      <c r="M76" s="15"/>
    </row>
    <row r="77" spans="1:26" ht="14.25" customHeight="1">
      <c r="A77" s="15"/>
      <c r="B77" s="65"/>
      <c r="G77" s="66"/>
      <c r="K77" s="15"/>
      <c r="L77" s="15"/>
      <c r="M77" s="15"/>
    </row>
    <row r="78" spans="1:26" ht="14.25" customHeight="1">
      <c r="A78" s="15"/>
      <c r="B78" s="65"/>
      <c r="G78" s="66"/>
      <c r="K78" s="15"/>
      <c r="L78" s="15"/>
      <c r="M78" s="15"/>
    </row>
    <row r="79" spans="1:26" ht="14.25" customHeight="1">
      <c r="A79" s="15"/>
      <c r="B79" s="65"/>
      <c r="G79" s="66"/>
      <c r="K79" s="15"/>
      <c r="L79" s="15"/>
      <c r="M79" s="15"/>
    </row>
    <row r="80" spans="1:26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18">
    <cfRule type="containsText" dxfId="538" priority="65" operator="containsText" text="Planned">
      <formula>NOT(ISERROR(SEARCH(("Planned"),(G11))))</formula>
    </cfRule>
  </conditionalFormatting>
  <conditionalFormatting sqref="G11:G19">
    <cfRule type="containsText" dxfId="537" priority="66" operator="containsText" text="Completed">
      <formula>NOT(ISERROR(SEARCH(("Completed"),(G11))))</formula>
    </cfRule>
    <cfRule type="containsText" dxfId="536" priority="67" operator="containsText" text="Replaced">
      <formula>NOT(ISERROR(SEARCH(("Replaced"),(G11))))</formula>
    </cfRule>
  </conditionalFormatting>
  <conditionalFormatting sqref="G11:G53">
    <cfRule type="containsText" dxfId="535" priority="68" operator="containsText" text="In Progress">
      <formula>NOT(ISERROR(SEARCH(("In Progress"),(G11))))</formula>
    </cfRule>
    <cfRule type="containsText" dxfId="534" priority="69" operator="containsText" text="Cancelled">
      <formula>NOT(ISERROR(SEARCH(("Cancelled"),(G11))))</formula>
    </cfRule>
    <cfRule type="containsText" dxfId="533" priority="70" operator="containsText" text="Postponed">
      <formula>NOT(ISERROR(SEARCH(("Postponed"),(G11))))</formula>
    </cfRule>
  </conditionalFormatting>
  <conditionalFormatting sqref="G19:G21">
    <cfRule type="containsText" dxfId="532" priority="71" operator="containsText" text="Planned">
      <formula>NOT(ISERROR(SEARCH(("Planned"),(G19))))</formula>
    </cfRule>
  </conditionalFormatting>
  <conditionalFormatting sqref="G20:G21">
    <cfRule type="containsText" dxfId="531" priority="73" operator="containsText" text="Completed">
      <formula>NOT(ISERROR(SEARCH(("Completed"),(G20))))</formula>
    </cfRule>
    <cfRule type="containsText" dxfId="530" priority="74" operator="containsText" text="Replaced">
      <formula>NOT(ISERROR(SEARCH(("Replaced"),(G20))))</formula>
    </cfRule>
  </conditionalFormatting>
  <conditionalFormatting sqref="G22:G53">
    <cfRule type="containsText" dxfId="529" priority="2" operator="containsText" text="Planned">
      <formula>NOT(ISERROR(SEARCH(("Planned"),(G22))))</formula>
    </cfRule>
    <cfRule type="containsText" dxfId="528" priority="3" operator="containsText" text="Completed">
      <formula>NOT(ISERROR(SEARCH(("Completed"),(G22))))</formula>
    </cfRule>
    <cfRule type="containsText" dxfId="527" priority="4" operator="containsText" text="Replaced">
      <formula>NOT(ISERROR(SEARCH(("Replaced"),(G22))))</formula>
    </cfRule>
  </conditionalFormatting>
  <conditionalFormatting sqref="I11:J53">
    <cfRule type="cellIs" dxfId="526" priority="5" operator="equal">
      <formula>"Not Applicable"</formula>
    </cfRule>
    <cfRule type="cellIs" dxfId="525" priority="6" operator="equal">
      <formula>"Applicable"</formula>
    </cfRule>
  </conditionalFormatting>
  <dataValidations count="4">
    <dataValidation type="list" allowBlank="1" showErrorMessage="1" sqref="D7:E7" xr:uid="{00000000-0002-0000-1A00-000001000000}">
      <formula1>"Technical,Operations"</formula1>
    </dataValidation>
    <dataValidation type="list" allowBlank="1" showErrorMessage="1" sqref="E48:E53 E32:E33 E11:E27" xr:uid="{00000000-0002-0000-1A00-000002000000}">
      <formula1>"High,Medium,Low,R"</formula1>
    </dataValidation>
    <dataValidation type="list" allowBlank="1" showErrorMessage="1" sqref="I11:I53" xr:uid="{00000000-0002-0000-1A00-000000000000}">
      <formula1>"Applicable,Not Applicable"</formula1>
    </dataValidation>
    <dataValidation type="list" allowBlank="1" showErrorMessage="1" sqref="G11:G53" xr:uid="{00000000-0002-0000-1A00-000003000000}">
      <formula1>"Planned,In Progress,Completed,Replaced,Postponed,Cancelled"</formula1>
    </dataValidation>
  </dataValidations>
  <hyperlinks>
    <hyperlink ref="J13" r:id="rId1" xr:uid="{00000000-0004-0000-1A00-000000000000}"/>
  </hyperlink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1004"/>
  <sheetViews>
    <sheetView topLeftCell="A36" workbookViewId="0">
      <selection activeCell="B48" sqref="B48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0.8164062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238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151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151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>
        <v>7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239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/>
      <c r="F12" s="34"/>
      <c r="G12" s="8"/>
      <c r="H12" s="35"/>
      <c r="I12" s="10" t="s">
        <v>24</v>
      </c>
      <c r="J12" s="36"/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83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 t="s">
        <v>7</v>
      </c>
      <c r="F14" s="40"/>
      <c r="G14" s="41" t="s">
        <v>8</v>
      </c>
      <c r="H14" s="9">
        <v>2024</v>
      </c>
      <c r="I14" s="10" t="s">
        <v>24</v>
      </c>
      <c r="J14" s="91" t="str">
        <f>HYPERLINK("https://drive.google.com/file/d/1yilkgrLRQJ3lRQuPedw2qvd1kh99uWUJ/view?usp=drive_link","Najeeb")</f>
        <v>Najeeb</v>
      </c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 t="s">
        <v>7</v>
      </c>
      <c r="F15" s="42"/>
      <c r="G15" s="41" t="s">
        <v>8</v>
      </c>
      <c r="H15" s="9">
        <v>2025</v>
      </c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 t="s">
        <v>7</v>
      </c>
      <c r="F16" s="2"/>
      <c r="G16" s="8" t="s">
        <v>8</v>
      </c>
      <c r="H16" s="9">
        <v>2025</v>
      </c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 t="s">
        <v>8</v>
      </c>
      <c r="H17" s="9">
        <v>2025</v>
      </c>
      <c r="I17" s="10" t="s">
        <v>24</v>
      </c>
      <c r="J17" s="3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/>
      <c r="F18" s="42">
        <v>2026</v>
      </c>
      <c r="G18" s="46" t="s">
        <v>15</v>
      </c>
      <c r="H18" s="9"/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26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26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26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26" ht="14.25" customHeight="1">
      <c r="A45" s="15"/>
      <c r="B45" s="33"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26" ht="14.25" customHeight="1">
      <c r="A46" s="15"/>
      <c r="B46" s="33">
        <f t="shared" ref="B46:B52" si="1">B45+1</f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26" ht="14.25" customHeight="1">
      <c r="A47" s="15"/>
      <c r="B47" s="33">
        <v>37</v>
      </c>
      <c r="C47" s="4" t="s">
        <v>103</v>
      </c>
      <c r="D47" s="45" t="s">
        <v>183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26" ht="16.5" customHeight="1">
      <c r="A48" s="15"/>
      <c r="B48" s="33">
        <f t="shared" si="1"/>
        <v>38</v>
      </c>
      <c r="C48" s="89" t="s">
        <v>103</v>
      </c>
      <c r="D48" s="90" t="s">
        <v>330</v>
      </c>
      <c r="E48" s="12" t="s">
        <v>114</v>
      </c>
      <c r="F48" s="45"/>
      <c r="G48" s="46" t="s">
        <v>15</v>
      </c>
      <c r="H48" s="9">
        <v>2026</v>
      </c>
      <c r="I48" s="78" t="s">
        <v>24</v>
      </c>
      <c r="J48" s="44"/>
      <c r="K48" s="15"/>
      <c r="L48" s="15"/>
      <c r="M48" s="51"/>
    </row>
    <row r="49" spans="1:26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26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26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/>
      <c r="F51" s="45"/>
      <c r="G51" s="46"/>
      <c r="H51" s="4"/>
      <c r="I51" s="48" t="s">
        <v>24</v>
      </c>
      <c r="J51" s="44"/>
      <c r="K51" s="15"/>
      <c r="L51" s="15"/>
      <c r="M51" s="15"/>
    </row>
    <row r="52" spans="1:26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26" ht="16.5" customHeight="1">
      <c r="A53" s="15"/>
      <c r="B53" s="33">
        <f t="shared" ref="B53" si="2">B52+1</f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26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26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26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15"/>
      <c r="B71" s="65"/>
      <c r="G71" s="66"/>
      <c r="K71" s="15"/>
      <c r="L71" s="15"/>
      <c r="M71" s="15"/>
    </row>
    <row r="72" spans="1:26" ht="14.25" customHeight="1">
      <c r="A72" s="15"/>
      <c r="B72" s="65"/>
      <c r="G72" s="66"/>
      <c r="K72" s="15"/>
      <c r="L72" s="15"/>
      <c r="M72" s="15"/>
    </row>
    <row r="73" spans="1:26" ht="14.25" customHeight="1">
      <c r="A73" s="15"/>
      <c r="B73" s="65"/>
      <c r="G73" s="66"/>
      <c r="K73" s="15"/>
      <c r="L73" s="15"/>
      <c r="M73" s="15"/>
    </row>
    <row r="74" spans="1:26" ht="14.25" customHeight="1">
      <c r="A74" s="15"/>
      <c r="B74" s="65"/>
      <c r="G74" s="66"/>
      <c r="K74" s="15"/>
      <c r="L74" s="15"/>
      <c r="M74" s="15"/>
    </row>
    <row r="75" spans="1:26" ht="14.25" customHeight="1">
      <c r="A75" s="15"/>
      <c r="B75" s="65"/>
      <c r="G75" s="66"/>
      <c r="K75" s="15"/>
      <c r="L75" s="15"/>
      <c r="M75" s="15"/>
    </row>
    <row r="76" spans="1:26" ht="14.25" customHeight="1">
      <c r="A76" s="15"/>
      <c r="B76" s="65"/>
      <c r="G76" s="66"/>
      <c r="K76" s="15"/>
      <c r="L76" s="15"/>
      <c r="M76" s="15"/>
    </row>
    <row r="77" spans="1:26" ht="14.25" customHeight="1">
      <c r="A77" s="15"/>
      <c r="B77" s="65"/>
      <c r="G77" s="66"/>
      <c r="K77" s="15"/>
      <c r="L77" s="15"/>
      <c r="M77" s="15"/>
    </row>
    <row r="78" spans="1:26" ht="14.25" customHeight="1">
      <c r="A78" s="15"/>
      <c r="B78" s="65"/>
      <c r="G78" s="66"/>
      <c r="K78" s="15"/>
      <c r="L78" s="15"/>
      <c r="M78" s="15"/>
    </row>
    <row r="79" spans="1:26" ht="14.25" customHeight="1">
      <c r="A79" s="15"/>
      <c r="B79" s="65"/>
      <c r="G79" s="66"/>
      <c r="K79" s="15"/>
      <c r="L79" s="15"/>
      <c r="M79" s="15"/>
    </row>
    <row r="80" spans="1:26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5 G29:G53">
    <cfRule type="containsText" dxfId="524" priority="18" operator="containsText" text="Cancelled">
      <formula>NOT(ISERROR(SEARCH(("Cancelled"),(G11))))</formula>
    </cfRule>
    <cfRule type="containsText" dxfId="523" priority="19" operator="containsText" text="Postponed">
      <formula>NOT(ISERROR(SEARCH(("Postponed"),(G11))))</formula>
    </cfRule>
    <cfRule type="containsText" dxfId="522" priority="20" operator="containsText" text="Planned">
      <formula>NOT(ISERROR(SEARCH(("Planned"),(G11))))</formula>
    </cfRule>
    <cfRule type="containsText" dxfId="521" priority="21" operator="containsText" text="Completed">
      <formula>NOT(ISERROR(SEARCH(("Completed"),(G11))))</formula>
    </cfRule>
    <cfRule type="containsText" dxfId="520" priority="22" operator="containsText" text="Replaced">
      <formula>NOT(ISERROR(SEARCH(("Replaced"),(G11))))</formula>
    </cfRule>
  </conditionalFormatting>
  <conditionalFormatting sqref="G11:G53">
    <cfRule type="containsText" dxfId="519" priority="1" operator="containsText" text="In Progress">
      <formula>NOT(ISERROR(SEARCH(("In Progress"),(G11))))</formula>
    </cfRule>
  </conditionalFormatting>
  <conditionalFormatting sqref="G26:G28">
    <cfRule type="containsText" dxfId="518" priority="2" operator="containsText" text="Planned">
      <formula>NOT(ISERROR(SEARCH(("Planned"),(G26))))</formula>
    </cfRule>
    <cfRule type="containsText" dxfId="517" priority="3" operator="containsText" text="Completed">
      <formula>NOT(ISERROR(SEARCH(("Completed"),(G26))))</formula>
    </cfRule>
    <cfRule type="containsText" dxfId="516" priority="4" operator="containsText" text="Replaced">
      <formula>NOT(ISERROR(SEARCH(("Replaced"),(G26))))</formula>
    </cfRule>
  </conditionalFormatting>
  <conditionalFormatting sqref="I11:J53">
    <cfRule type="cellIs" dxfId="515" priority="5" operator="equal">
      <formula>"Not Applicable"</formula>
    </cfRule>
    <cfRule type="cellIs" dxfId="514" priority="6" operator="equal">
      <formula>"Applicable"</formula>
    </cfRule>
  </conditionalFormatting>
  <dataValidations disablePrompts="1" count="4">
    <dataValidation type="list" allowBlank="1" showErrorMessage="1" sqref="D7:E7" xr:uid="{00000000-0002-0000-1B00-000001000000}">
      <formula1>"Technical,Operations"</formula1>
    </dataValidation>
    <dataValidation type="list" allowBlank="1" showErrorMessage="1" sqref="E48:E53 E32:E33 E11:E27" xr:uid="{00000000-0002-0000-1B00-000002000000}">
      <formula1>"High,Medium,Low,R"</formula1>
    </dataValidation>
    <dataValidation type="list" allowBlank="1" showErrorMessage="1" sqref="I11:I53" xr:uid="{00000000-0002-0000-1B00-000000000000}">
      <formula1>"Applicable,Not Applicable"</formula1>
    </dataValidation>
    <dataValidation type="list" allowBlank="1" showErrorMessage="1" sqref="G11:G53" xr:uid="{00000000-0002-0000-1B00-000003000000}">
      <formula1>"Planned,In Progress,Completed,Replaced,Postponed,Cancelled"</formula1>
    </dataValidation>
  </dataValidation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1004"/>
  <sheetViews>
    <sheetView topLeftCell="A33" workbookViewId="0">
      <selection activeCell="B49" sqref="B49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17.08984375" customWidth="1"/>
    <col min="9" max="9" width="10.54296875" customWidth="1"/>
    <col min="10" max="10" width="15.54296875" customWidth="1"/>
    <col min="11" max="11" width="9.453125" customWidth="1"/>
    <col min="12" max="12" width="10.8164062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240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134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159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56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241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 t="s">
        <v>7</v>
      </c>
      <c r="F11" s="34"/>
      <c r="G11" s="8" t="s">
        <v>8</v>
      </c>
      <c r="H11" s="35">
        <v>2019</v>
      </c>
      <c r="I11" s="10" t="s">
        <v>24</v>
      </c>
      <c r="J11" s="83" t="s">
        <v>242</v>
      </c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36"/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9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 t="s">
        <v>7</v>
      </c>
      <c r="F14" s="40"/>
      <c r="G14" s="8" t="s">
        <v>8</v>
      </c>
      <c r="H14" s="9">
        <v>2026</v>
      </c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 t="s">
        <v>7</v>
      </c>
      <c r="F15" s="42"/>
      <c r="G15" s="8" t="s">
        <v>8</v>
      </c>
      <c r="H15" s="9">
        <v>2025</v>
      </c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1">
        <v>2026</v>
      </c>
      <c r="G16" s="8" t="s">
        <v>15</v>
      </c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1">
        <v>2026</v>
      </c>
      <c r="G17" s="8" t="s">
        <v>15</v>
      </c>
      <c r="H17" s="9"/>
      <c r="I17" s="10" t="s">
        <v>24</v>
      </c>
      <c r="J17" s="36"/>
      <c r="K17" s="15"/>
      <c r="L17" s="15"/>
      <c r="M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 t="s">
        <v>7</v>
      </c>
      <c r="F21" s="1"/>
      <c r="G21" s="8" t="s">
        <v>8</v>
      </c>
      <c r="H21" s="9">
        <v>2022</v>
      </c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24</v>
      </c>
      <c r="J30" s="44"/>
      <c r="K30" s="15"/>
      <c r="L30" s="15"/>
      <c r="M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24</v>
      </c>
      <c r="J31" s="44"/>
      <c r="K31" s="15"/>
      <c r="L31" s="15"/>
      <c r="M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</row>
    <row r="33" spans="1:13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</row>
    <row r="34" spans="1:13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</row>
    <row r="35" spans="1:13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 t="s">
        <v>136</v>
      </c>
      <c r="F37" s="45"/>
      <c r="G37" s="46" t="s">
        <v>8</v>
      </c>
      <c r="H37" s="9">
        <v>2020</v>
      </c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</row>
    <row r="40" spans="1:13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ref="B46:B52" si="1">B45+1</f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v>37</v>
      </c>
      <c r="C47" s="4" t="s">
        <v>103</v>
      </c>
      <c r="D47" s="45" t="s">
        <v>112</v>
      </c>
      <c r="E47" s="45" t="s">
        <v>136</v>
      </c>
      <c r="F47" s="45"/>
      <c r="G47" s="46" t="s">
        <v>8</v>
      </c>
      <c r="H47" s="4">
        <v>2022</v>
      </c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f t="shared" si="1"/>
        <v>38</v>
      </c>
      <c r="C48" s="89" t="s">
        <v>103</v>
      </c>
      <c r="D48" s="90" t="s">
        <v>330</v>
      </c>
      <c r="E48" s="12" t="s">
        <v>114</v>
      </c>
      <c r="F48" s="45"/>
      <c r="G48" s="46" t="s">
        <v>8</v>
      </c>
      <c r="H48" s="9">
        <v>2026</v>
      </c>
      <c r="I48" s="78" t="s">
        <v>24</v>
      </c>
      <c r="J48" s="92" t="str">
        <f>HYPERLINK("https://drive.google.com/file/d/1cdpo3gxTj9l_4oiSHskMkz4iTdEDtJmu/view?usp=drive_link","data analytics")</f>
        <v>data analytics</v>
      </c>
      <c r="K48" s="15"/>
      <c r="L48" s="15"/>
      <c r="M48" s="51"/>
    </row>
    <row r="49" spans="1:13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 t="s">
        <v>7</v>
      </c>
      <c r="F51" s="45"/>
      <c r="G51" s="46" t="s">
        <v>8</v>
      </c>
      <c r="H51" s="4">
        <v>2026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ref="B53" si="2">B52+1</f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5 G29:G53">
    <cfRule type="containsText" dxfId="513" priority="20" operator="containsText" text="Planned">
      <formula>NOT(ISERROR(SEARCH(("Planned"),(G11))))</formula>
    </cfRule>
  </conditionalFormatting>
  <conditionalFormatting sqref="G11:G53">
    <cfRule type="containsText" dxfId="512" priority="1" operator="containsText" text="In Progress">
      <formula>NOT(ISERROR(SEARCH(("In Progress"),(G11))))</formula>
    </cfRule>
    <cfRule type="containsText" dxfId="511" priority="3" operator="containsText" text="Cancelled">
      <formula>NOT(ISERROR(SEARCH(("Cancelled"),(G11))))</formula>
    </cfRule>
    <cfRule type="containsText" dxfId="510" priority="4" operator="containsText" text="Postponed">
      <formula>NOT(ISERROR(SEARCH(("Postponed"),(G11))))</formula>
    </cfRule>
    <cfRule type="containsText" dxfId="509" priority="21" operator="containsText" text="Completed">
      <formula>NOT(ISERROR(SEARCH(("Completed"),(G11))))</formula>
    </cfRule>
    <cfRule type="containsText" dxfId="508" priority="22" operator="containsText" text="Replaced">
      <formula>NOT(ISERROR(SEARCH(("Replaced"),(G11))))</formula>
    </cfRule>
  </conditionalFormatting>
  <conditionalFormatting sqref="G26:G28">
    <cfRule type="containsText" dxfId="507" priority="2" operator="containsText" text="Planned">
      <formula>NOT(ISERROR(SEARCH(("Planned"),(G26))))</formula>
    </cfRule>
  </conditionalFormatting>
  <conditionalFormatting sqref="I11:J53">
    <cfRule type="cellIs" dxfId="506" priority="5" operator="equal">
      <formula>"Not Applicable"</formula>
    </cfRule>
    <cfRule type="cellIs" dxfId="505" priority="6" operator="equal">
      <formula>"Applicable"</formula>
    </cfRule>
  </conditionalFormatting>
  <dataValidations count="4">
    <dataValidation type="list" allowBlank="1" showErrorMessage="1" sqref="D7:E7" xr:uid="{00000000-0002-0000-1C00-000001000000}">
      <formula1>"Technical,Operations"</formula1>
    </dataValidation>
    <dataValidation type="list" allowBlank="1" showErrorMessage="1" sqref="E48:E53 E32:E33 E11:E27" xr:uid="{00000000-0002-0000-1C00-000002000000}">
      <formula1>"High,Medium,Low,R"</formula1>
    </dataValidation>
    <dataValidation type="list" allowBlank="1" showErrorMessage="1" sqref="I11:I53" xr:uid="{00000000-0002-0000-1C00-000000000000}">
      <formula1>"Applicable,Not Applicable"</formula1>
    </dataValidation>
    <dataValidation type="list" allowBlank="1" showErrorMessage="1" sqref="G11:G53" xr:uid="{00000000-0002-0000-1C00-000003000000}">
      <formula1>"Planned,In Progress,Completed,Replaced,Postponed,Cancelled"</formula1>
    </dataValidation>
  </dataValidations>
  <hyperlinks>
    <hyperlink ref="J11" r:id="rId1" xr:uid="{00000000-0004-0000-1C00-000000000000}"/>
  </hyperlinks>
  <pageMargins left="0.7" right="0.7" top="0.75" bottom="0.75" header="0" footer="0"/>
  <pageSetup paperSize="9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1004"/>
  <sheetViews>
    <sheetView topLeftCell="A39" workbookViewId="0">
      <selection activeCell="C49" sqref="C49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1.0898437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243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244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134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159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56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245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/>
      <c r="F12" s="34"/>
      <c r="G12" s="8"/>
      <c r="H12" s="35"/>
      <c r="I12" s="10" t="s">
        <v>24</v>
      </c>
      <c r="J12" s="36"/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93" t="s">
        <v>246</v>
      </c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76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76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76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 t="s">
        <v>12</v>
      </c>
      <c r="H31" s="9"/>
      <c r="I31" s="10" t="s">
        <v>24</v>
      </c>
      <c r="J31" s="44"/>
      <c r="K31" s="15"/>
      <c r="L31" s="15"/>
      <c r="M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</row>
    <row r="33" spans="1:13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</row>
    <row r="34" spans="1:13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76</v>
      </c>
      <c r="J34" s="44"/>
      <c r="K34" s="15"/>
      <c r="L34" s="15"/>
      <c r="M34" s="15"/>
    </row>
    <row r="35" spans="1:13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</row>
    <row r="40" spans="1:13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ref="B45:B52" si="1">B44+1</f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v>37</v>
      </c>
      <c r="C47" s="4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f t="shared" si="1"/>
        <v>38</v>
      </c>
      <c r="C48" s="89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44"/>
      <c r="K48" s="15"/>
      <c r="L48" s="15"/>
      <c r="M48" s="51"/>
    </row>
    <row r="49" spans="1:13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 t="s">
        <v>7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ref="B53" si="2">B52+1</f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5 G29:G53">
    <cfRule type="containsText" dxfId="504" priority="20" operator="containsText" text="Planned">
      <formula>NOT(ISERROR(SEARCH(("Planned"),(G11))))</formula>
    </cfRule>
    <cfRule type="containsText" dxfId="503" priority="21" operator="containsText" text="Completed">
      <formula>NOT(ISERROR(SEARCH(("Completed"),(G11))))</formula>
    </cfRule>
    <cfRule type="containsText" dxfId="502" priority="22" operator="containsText" text="Replaced">
      <formula>NOT(ISERROR(SEARCH(("Replaced"),(G11))))</formula>
    </cfRule>
  </conditionalFormatting>
  <conditionalFormatting sqref="G11:G53">
    <cfRule type="containsText" dxfId="501" priority="1" operator="containsText" text="In Progress">
      <formula>NOT(ISERROR(SEARCH(("In Progress"),(G11))))</formula>
    </cfRule>
    <cfRule type="containsText" dxfId="500" priority="3" operator="containsText" text="Cancelled">
      <formula>NOT(ISERROR(SEARCH(("Cancelled"),(G11))))</formula>
    </cfRule>
    <cfRule type="containsText" dxfId="499" priority="4" operator="containsText" text="Postponed">
      <formula>NOT(ISERROR(SEARCH(("Postponed"),(G11))))</formula>
    </cfRule>
  </conditionalFormatting>
  <conditionalFormatting sqref="G26:G28">
    <cfRule type="containsText" dxfId="498" priority="2" operator="containsText" text="Planned">
      <formula>NOT(ISERROR(SEARCH(("Planned"),(G26))))</formula>
    </cfRule>
  </conditionalFormatting>
  <conditionalFormatting sqref="I11:J53">
    <cfRule type="cellIs" dxfId="497" priority="5" operator="equal">
      <formula>"Not Applicable"</formula>
    </cfRule>
    <cfRule type="cellIs" dxfId="496" priority="6" operator="equal">
      <formula>"Applicable"</formula>
    </cfRule>
  </conditionalFormatting>
  <dataValidations count="4">
    <dataValidation type="list" allowBlank="1" showErrorMessage="1" sqref="D7:E7" xr:uid="{00000000-0002-0000-1D00-000001000000}">
      <formula1>"Technical,Operations"</formula1>
    </dataValidation>
    <dataValidation type="list" allowBlank="1" showErrorMessage="1" sqref="E48:E53 E32:E33 E11:E27" xr:uid="{00000000-0002-0000-1D00-000002000000}">
      <formula1>"High,Medium,Low,R"</formula1>
    </dataValidation>
    <dataValidation type="list" allowBlank="1" showErrorMessage="1" sqref="I11:I53" xr:uid="{00000000-0002-0000-1D00-000000000000}">
      <formula1>"Applicable,Not Applicable"</formula1>
    </dataValidation>
    <dataValidation type="list" allowBlank="1" showErrorMessage="1" sqref="G11:G53" xr:uid="{00000000-0002-0000-1D00-000003000000}">
      <formula1>"Planned,In Progress,Completed,Replaced,Postponed,Cancelled"</formula1>
    </dataValidation>
  </dataValidations>
  <hyperlinks>
    <hyperlink ref="J13" r:id="rId1" xr:uid="{00000000-0004-0000-1D00-000000000000}"/>
  </hyperlink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1005"/>
  <sheetViews>
    <sheetView topLeftCell="A28" workbookViewId="0">
      <selection activeCell="B45" sqref="B45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17.08984375" customWidth="1"/>
    <col min="9" max="9" width="12.453125" customWidth="1"/>
    <col min="10" max="10" width="15.453125" customWidth="1"/>
    <col min="11" max="11" width="9.453125" customWidth="1"/>
    <col min="12" max="12" width="10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252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244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/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56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220</v>
      </c>
      <c r="C8" s="25"/>
      <c r="D8" s="112">
        <v>7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253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/>
      <c r="F12" s="34"/>
      <c r="G12" s="8"/>
      <c r="H12" s="35"/>
      <c r="I12" s="10" t="s">
        <v>24</v>
      </c>
      <c r="J12" s="36"/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83" t="s">
        <v>254</v>
      </c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76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76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255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 t="s">
        <v>7</v>
      </c>
      <c r="F21" s="1"/>
      <c r="G21" s="8" t="s">
        <v>8</v>
      </c>
      <c r="H21" s="9">
        <v>2022</v>
      </c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 t="s">
        <v>7</v>
      </c>
      <c r="F31" s="11"/>
      <c r="G31" s="3" t="s">
        <v>12</v>
      </c>
      <c r="H31" s="9"/>
      <c r="I31" s="10" t="s">
        <v>24</v>
      </c>
      <c r="J31" s="44"/>
      <c r="K31" s="15"/>
      <c r="L31" s="15"/>
      <c r="M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</row>
    <row r="33" spans="1:13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</row>
    <row r="34" spans="1:13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76</v>
      </c>
      <c r="J34" s="44"/>
      <c r="K34" s="15"/>
      <c r="L34" s="15"/>
      <c r="M34" s="15"/>
    </row>
    <row r="35" spans="1:13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76</v>
      </c>
      <c r="J35" s="44"/>
      <c r="K35" s="15"/>
      <c r="L35" s="15"/>
      <c r="M35" s="15"/>
    </row>
    <row r="36" spans="1:13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</row>
    <row r="40" spans="1:13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76</v>
      </c>
      <c r="J43" s="44"/>
      <c r="K43" s="15"/>
      <c r="L43" s="15"/>
      <c r="M43" s="15"/>
    </row>
    <row r="44" spans="1:13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ref="B45:B53" si="1">B44+1</f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f t="shared" si="1"/>
        <v>37</v>
      </c>
      <c r="C47" s="4" t="s">
        <v>103</v>
      </c>
      <c r="D47" s="45" t="s">
        <v>112</v>
      </c>
      <c r="E47" s="45" t="s">
        <v>176</v>
      </c>
      <c r="F47" s="45"/>
      <c r="G47" s="46" t="s">
        <v>8</v>
      </c>
      <c r="H47" s="4">
        <v>2022</v>
      </c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f t="shared" ref="B48" si="2">COUNTA($B$5:B42)</f>
        <v>38</v>
      </c>
      <c r="C48" s="89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44"/>
      <c r="K48" s="15"/>
      <c r="L48" s="15"/>
      <c r="M48" s="51"/>
    </row>
    <row r="49" spans="1:13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 t="s">
        <v>7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/>
      <c r="D56" s="105"/>
      <c r="E56" s="15"/>
      <c r="F56" s="118"/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/>
      <c r="D57" s="61"/>
      <c r="E57" s="15"/>
      <c r="F57" s="60"/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/>
      <c r="D58" s="61"/>
      <c r="E58" s="15"/>
      <c r="F58" s="62"/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/>
      <c r="D59" s="64"/>
      <c r="E59" s="15"/>
      <c r="F59" s="63"/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5">
    <cfRule type="containsText" dxfId="495" priority="20" operator="containsText" text="Planned">
      <formula>NOT(ISERROR(SEARCH(("Planned"),(G11))))</formula>
    </cfRule>
  </conditionalFormatting>
  <conditionalFormatting sqref="G11:G28">
    <cfRule type="containsText" dxfId="494" priority="21" operator="containsText" text="Completed">
      <formula>NOT(ISERROR(SEARCH(("Completed"),(G11))))</formula>
    </cfRule>
    <cfRule type="containsText" dxfId="493" priority="22" operator="containsText" text="Replaced">
      <formula>NOT(ISERROR(SEARCH(("Replaced"),(G11))))</formula>
    </cfRule>
  </conditionalFormatting>
  <conditionalFormatting sqref="G11:G53">
    <cfRule type="containsText" dxfId="492" priority="1" operator="containsText" text="In Progress">
      <formula>NOT(ISERROR(SEARCH(("In Progress"),(G11))))</formula>
    </cfRule>
    <cfRule type="containsText" dxfId="491" priority="3" operator="containsText" text="Cancelled">
      <formula>NOT(ISERROR(SEARCH(("Cancelled"),(G11))))</formula>
    </cfRule>
    <cfRule type="containsText" dxfId="490" priority="4" operator="containsText" text="Postponed">
      <formula>NOT(ISERROR(SEARCH(("Postponed"),(G11))))</formula>
    </cfRule>
  </conditionalFormatting>
  <conditionalFormatting sqref="G26:G28">
    <cfRule type="containsText" dxfId="489" priority="2" operator="containsText" text="Planned">
      <formula>NOT(ISERROR(SEARCH(("Planned"),(G26))))</formula>
    </cfRule>
  </conditionalFormatting>
  <conditionalFormatting sqref="G29:G53">
    <cfRule type="containsText" dxfId="488" priority="10" operator="containsText" text="Planned">
      <formula>NOT(ISERROR(SEARCH(("Planned"),(G29))))</formula>
    </cfRule>
    <cfRule type="containsText" dxfId="487" priority="11" operator="containsText" text="Completed">
      <formula>NOT(ISERROR(SEARCH(("Completed"),(G29))))</formula>
    </cfRule>
    <cfRule type="containsText" dxfId="486" priority="12" operator="containsText" text="Replaced">
      <formula>NOT(ISERROR(SEARCH(("Replaced"),(G29))))</formula>
    </cfRule>
  </conditionalFormatting>
  <conditionalFormatting sqref="I11:J53">
    <cfRule type="cellIs" dxfId="485" priority="5" operator="equal">
      <formula>"Not Applicable"</formula>
    </cfRule>
    <cfRule type="cellIs" dxfId="484" priority="6" operator="equal">
      <formula>"Applicable"</formula>
    </cfRule>
  </conditionalFormatting>
  <dataValidations count="4">
    <dataValidation type="list" allowBlank="1" showErrorMessage="1" sqref="D7:E7" xr:uid="{00000000-0002-0000-1F00-000001000000}">
      <formula1>"Technical,Operations"</formula1>
    </dataValidation>
    <dataValidation type="list" allowBlank="1" showErrorMessage="1" sqref="E48:E53 E32:E33 E11:E27" xr:uid="{00000000-0002-0000-1F00-000002000000}">
      <formula1>"High,Medium,Low,R"</formula1>
    </dataValidation>
    <dataValidation type="list" allowBlank="1" showErrorMessage="1" sqref="I11:I53" xr:uid="{00000000-0002-0000-1F00-000000000000}">
      <formula1>"Applicable,Not Applicable"</formula1>
    </dataValidation>
    <dataValidation type="list" allowBlank="1" showErrorMessage="1" sqref="G11:G53" xr:uid="{00000000-0002-0000-1F00-000003000000}">
      <formula1>"Planned,In Progress,Completed,Replaced,Postponed,Cancelled"</formula1>
    </dataValidation>
  </dataValidations>
  <hyperlinks>
    <hyperlink ref="J13" r:id="rId1" xr:uid="{00000000-0004-0000-1F00-000000000000}"/>
  </hyperlinks>
  <pageMargins left="0.7" right="0.7" top="0.75" bottom="0.75" header="0" footer="0"/>
  <pageSetup paperSize="9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Z1004"/>
  <sheetViews>
    <sheetView topLeftCell="A10" workbookViewId="0">
      <selection activeCell="B48" sqref="B48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17.08984375" customWidth="1"/>
    <col min="9" max="9" width="12.453125" customWidth="1"/>
    <col min="10" max="10" width="16.1796875" customWidth="1"/>
    <col min="11" max="11" width="9.453125" customWidth="1"/>
    <col min="12" max="12" width="11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256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244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134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159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257</v>
      </c>
      <c r="C8" s="25"/>
      <c r="D8" s="112">
        <v>7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258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 t="s">
        <v>7</v>
      </c>
      <c r="F11" s="34"/>
      <c r="G11" s="8" t="s">
        <v>8</v>
      </c>
      <c r="H11" s="35">
        <v>2019</v>
      </c>
      <c r="I11" s="10" t="s">
        <v>24</v>
      </c>
      <c r="J11" s="83" t="s">
        <v>259</v>
      </c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36"/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76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76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255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</row>
    <row r="21" spans="1:26" ht="14.5">
      <c r="A21" s="15"/>
      <c r="B21" s="33">
        <f t="shared" si="0"/>
        <v>11</v>
      </c>
      <c r="C21" s="4" t="s">
        <v>73</v>
      </c>
      <c r="D21" s="7" t="s">
        <v>23</v>
      </c>
      <c r="E21" s="6" t="s">
        <v>7</v>
      </c>
      <c r="F21" s="1"/>
      <c r="G21" s="8" t="s">
        <v>8</v>
      </c>
      <c r="H21" s="9">
        <v>2022</v>
      </c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 t="s">
        <v>260</v>
      </c>
      <c r="F31" s="11"/>
      <c r="G31" s="3" t="s">
        <v>12</v>
      </c>
      <c r="H31" s="9"/>
      <c r="I31" s="10" t="s">
        <v>24</v>
      </c>
      <c r="J31" s="44"/>
      <c r="K31" s="15"/>
      <c r="L31" s="15"/>
      <c r="M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</row>
    <row r="33" spans="1:13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</row>
    <row r="34" spans="1:13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76</v>
      </c>
      <c r="J34" s="44"/>
      <c r="K34" s="15"/>
      <c r="L34" s="15"/>
      <c r="M34" s="15"/>
    </row>
    <row r="35" spans="1:13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 t="s">
        <v>109</v>
      </c>
      <c r="F36" s="4"/>
      <c r="G36" s="46" t="s">
        <v>8</v>
      </c>
      <c r="H36" s="9">
        <v>2020</v>
      </c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</row>
    <row r="40" spans="1:13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ref="B45:B52" si="1">B44+1</f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v>37</v>
      </c>
      <c r="C47" s="4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f t="shared" si="1"/>
        <v>38</v>
      </c>
      <c r="C48" s="89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44"/>
      <c r="K48" s="15"/>
      <c r="L48" s="15"/>
      <c r="M48" s="51"/>
    </row>
    <row r="49" spans="1:13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 t="s">
        <v>7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ref="B53" si="2">B52+1</f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5 G29:G53">
    <cfRule type="containsText" dxfId="483" priority="18" operator="containsText" text="Cancelled">
      <formula>NOT(ISERROR(SEARCH(("Cancelled"),(G11))))</formula>
    </cfRule>
    <cfRule type="containsText" dxfId="482" priority="19" operator="containsText" text="Postponed">
      <formula>NOT(ISERROR(SEARCH(("Postponed"),(G11))))</formula>
    </cfRule>
    <cfRule type="containsText" dxfId="481" priority="20" operator="containsText" text="Planned">
      <formula>NOT(ISERROR(SEARCH(("Planned"),(G11))))</formula>
    </cfRule>
    <cfRule type="containsText" dxfId="480" priority="21" operator="containsText" text="Completed">
      <formula>NOT(ISERROR(SEARCH(("Completed"),(G11))))</formula>
    </cfRule>
    <cfRule type="containsText" dxfId="479" priority="22" operator="containsText" text="Replaced">
      <formula>NOT(ISERROR(SEARCH(("Replaced"),(G11))))</formula>
    </cfRule>
  </conditionalFormatting>
  <conditionalFormatting sqref="G11:G53">
    <cfRule type="containsText" dxfId="478" priority="1" operator="containsText" text="In Progress">
      <formula>NOT(ISERROR(SEARCH(("In Progress"),(G11))))</formula>
    </cfRule>
  </conditionalFormatting>
  <conditionalFormatting sqref="G26:G28">
    <cfRule type="containsText" dxfId="477" priority="2" operator="containsText" text="Planned">
      <formula>NOT(ISERROR(SEARCH(("Planned"),(G26))))</formula>
    </cfRule>
    <cfRule type="containsText" dxfId="476" priority="3" operator="containsText" text="Completed">
      <formula>NOT(ISERROR(SEARCH(("Completed"),(G26))))</formula>
    </cfRule>
    <cfRule type="containsText" dxfId="475" priority="4" operator="containsText" text="Replaced">
      <formula>NOT(ISERROR(SEARCH(("Replaced"),(G26))))</formula>
    </cfRule>
  </conditionalFormatting>
  <conditionalFormatting sqref="I11:J53">
    <cfRule type="cellIs" dxfId="474" priority="5" operator="equal">
      <formula>"Not Applicable"</formula>
    </cfRule>
    <cfRule type="cellIs" dxfId="473" priority="6" operator="equal">
      <formula>"Applicable"</formula>
    </cfRule>
  </conditionalFormatting>
  <dataValidations count="4">
    <dataValidation type="list" allowBlank="1" showErrorMessage="1" sqref="D7:E7" xr:uid="{00000000-0002-0000-2000-000001000000}">
      <formula1>"Technical,Operations"</formula1>
    </dataValidation>
    <dataValidation type="list" allowBlank="1" showErrorMessage="1" sqref="E48:E53 E32:E33 E11:E27" xr:uid="{00000000-0002-0000-2000-000002000000}">
      <formula1>"High,Medium,Low,R"</formula1>
    </dataValidation>
    <dataValidation type="list" allowBlank="1" showErrorMessage="1" sqref="I11:I53" xr:uid="{00000000-0002-0000-2000-000000000000}">
      <formula1>"Applicable,Not Applicable"</formula1>
    </dataValidation>
    <dataValidation type="list" allowBlank="1" showErrorMessage="1" sqref="G11:G53" xr:uid="{00000000-0002-0000-2000-000003000000}">
      <formula1>"Planned,In Progress,Completed,Replaced,Postponed,Cancelled"</formula1>
    </dataValidation>
  </dataValidations>
  <hyperlinks>
    <hyperlink ref="J11" r:id="rId1" xr:uid="{00000000-0004-0000-2000-000000000000}"/>
  </hyperlinks>
  <pageMargins left="0.7" right="0.7" top="0.75" bottom="0.75" header="0" footer="0"/>
  <pageSetup paperSize="9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1005"/>
  <sheetViews>
    <sheetView topLeftCell="A30" workbookViewId="0">
      <selection activeCell="B45" sqref="B45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17.08984375" customWidth="1"/>
    <col min="9" max="9" width="10.54296875" customWidth="1"/>
    <col min="10" max="10" width="15.54296875" customWidth="1"/>
    <col min="11" max="11" width="9.453125" customWidth="1"/>
    <col min="12" max="12" width="10.8164062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247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244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56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56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248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 t="s">
        <v>249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/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/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 t="s">
        <v>7</v>
      </c>
      <c r="F21" s="1"/>
      <c r="G21" s="8" t="s">
        <v>8</v>
      </c>
      <c r="H21" s="9">
        <v>2022</v>
      </c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66"/>
      <c r="H30" s="9"/>
      <c r="I30" s="10" t="s">
        <v>24</v>
      </c>
      <c r="J30" s="44"/>
      <c r="K30" s="15"/>
      <c r="L30" s="15"/>
      <c r="M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 t="s">
        <v>7</v>
      </c>
      <c r="F31" s="11"/>
      <c r="G31" s="3" t="s">
        <v>12</v>
      </c>
      <c r="H31" s="9"/>
      <c r="I31" s="10" t="s">
        <v>24</v>
      </c>
      <c r="J31" s="44"/>
      <c r="K31" s="15"/>
      <c r="L31" s="15"/>
      <c r="M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</row>
    <row r="33" spans="1:13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</row>
    <row r="34" spans="1:13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76</v>
      </c>
      <c r="J34" s="44"/>
      <c r="K34" s="15"/>
      <c r="L34" s="15"/>
      <c r="M34" s="15"/>
    </row>
    <row r="35" spans="1:13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76</v>
      </c>
      <c r="J35" s="44"/>
      <c r="K35" s="15"/>
      <c r="L35" s="15"/>
      <c r="M35" s="15"/>
    </row>
    <row r="36" spans="1:13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 t="s">
        <v>250</v>
      </c>
      <c r="F37" s="45"/>
      <c r="G37" s="46" t="s">
        <v>8</v>
      </c>
      <c r="H37" s="9">
        <v>2022</v>
      </c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</row>
    <row r="40" spans="1:13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ref="B45:B53" si="1">B44+1</f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f t="shared" si="1"/>
        <v>37</v>
      </c>
      <c r="C47" s="4" t="s">
        <v>103</v>
      </c>
      <c r="D47" s="45" t="s">
        <v>112</v>
      </c>
      <c r="E47" s="45" t="s">
        <v>251</v>
      </c>
      <c r="F47" s="45"/>
      <c r="G47" s="46" t="s">
        <v>8</v>
      </c>
      <c r="H47" s="4">
        <v>2022</v>
      </c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f t="shared" ref="B48" si="2">COUNTA($B$5:B42)</f>
        <v>38</v>
      </c>
      <c r="C48" s="89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44"/>
      <c r="K48" s="15"/>
      <c r="L48" s="15"/>
      <c r="M48" s="51"/>
    </row>
    <row r="49" spans="1:13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 t="s">
        <v>7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/>
      <c r="D56" s="105"/>
      <c r="E56" s="15"/>
      <c r="F56" s="118"/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/>
      <c r="D57" s="61"/>
      <c r="E57" s="15"/>
      <c r="F57" s="60"/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/>
      <c r="D58" s="61"/>
      <c r="E58" s="15"/>
      <c r="F58" s="62"/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5">
    <cfRule type="containsText" dxfId="472" priority="20" operator="containsText" text="Planned">
      <formula>NOT(ISERROR(SEARCH(("Planned"),(G11))))</formula>
    </cfRule>
  </conditionalFormatting>
  <conditionalFormatting sqref="G11:G28">
    <cfRule type="containsText" dxfId="471" priority="21" operator="containsText" text="Completed">
      <formula>NOT(ISERROR(SEARCH(("Completed"),(G11))))</formula>
    </cfRule>
    <cfRule type="containsText" dxfId="470" priority="22" operator="containsText" text="Replaced">
      <formula>NOT(ISERROR(SEARCH(("Replaced"),(G11))))</formula>
    </cfRule>
  </conditionalFormatting>
  <conditionalFormatting sqref="G11:G29">
    <cfRule type="containsText" dxfId="469" priority="1" operator="containsText" text="In Progress">
      <formula>NOT(ISERROR(SEARCH(("In Progress"),(G11))))</formula>
    </cfRule>
    <cfRule type="containsText" dxfId="468" priority="3" operator="containsText" text="Cancelled">
      <formula>NOT(ISERROR(SEARCH(("Cancelled"),(G11))))</formula>
    </cfRule>
    <cfRule type="containsText" dxfId="467" priority="4" operator="containsText" text="Postponed">
      <formula>NOT(ISERROR(SEARCH(("Postponed"),(G11))))</formula>
    </cfRule>
  </conditionalFormatting>
  <conditionalFormatting sqref="G26:G28">
    <cfRule type="containsText" dxfId="466" priority="2" operator="containsText" text="Planned">
      <formula>NOT(ISERROR(SEARCH(("Planned"),(G26))))</formula>
    </cfRule>
  </conditionalFormatting>
  <conditionalFormatting sqref="G29">
    <cfRule type="containsText" dxfId="465" priority="10" operator="containsText" text="Planned">
      <formula>NOT(ISERROR(SEARCH(("Planned"),(G29))))</formula>
    </cfRule>
    <cfRule type="containsText" dxfId="464" priority="11" operator="containsText" text="Completed">
      <formula>NOT(ISERROR(SEARCH(("Completed"),(G29))))</formula>
    </cfRule>
    <cfRule type="containsText" dxfId="463" priority="12" operator="containsText" text="Replaced">
      <formula>NOT(ISERROR(SEARCH(("Replaced"),(G29))))</formula>
    </cfRule>
  </conditionalFormatting>
  <conditionalFormatting sqref="G31:G53">
    <cfRule type="containsText" dxfId="462" priority="49" operator="containsText" text="In Progress">
      <formula>NOT(ISERROR(SEARCH(("In Progress"),(G31))))</formula>
    </cfRule>
    <cfRule type="containsText" dxfId="461" priority="50" operator="containsText" text="Cancelled">
      <formula>NOT(ISERROR(SEARCH(("Cancelled"),(G31))))</formula>
    </cfRule>
    <cfRule type="containsText" dxfId="460" priority="51" operator="containsText" text="Postponed">
      <formula>NOT(ISERROR(SEARCH(("Postponed"),(G31))))</formula>
    </cfRule>
    <cfRule type="containsText" dxfId="459" priority="52" operator="containsText" text="Planned">
      <formula>NOT(ISERROR(SEARCH(("Planned"),(G31))))</formula>
    </cfRule>
    <cfRule type="containsText" dxfId="458" priority="53" operator="containsText" text="Completed">
      <formula>NOT(ISERROR(SEARCH(("Completed"),(G31))))</formula>
    </cfRule>
    <cfRule type="containsText" dxfId="457" priority="54" operator="containsText" text="Replaced">
      <formula>NOT(ISERROR(SEARCH(("Replaced"),(G31))))</formula>
    </cfRule>
  </conditionalFormatting>
  <conditionalFormatting sqref="I11:J53">
    <cfRule type="cellIs" dxfId="456" priority="5" operator="equal">
      <formula>"Not Applicable"</formula>
    </cfRule>
    <cfRule type="cellIs" dxfId="455" priority="6" operator="equal">
      <formula>"Applicable"</formula>
    </cfRule>
  </conditionalFormatting>
  <dataValidations count="4">
    <dataValidation type="list" allowBlank="1" showErrorMessage="1" sqref="I11:I53" xr:uid="{00000000-0002-0000-1E00-000000000000}">
      <formula1>"Applicable,Not Applicable"</formula1>
    </dataValidation>
    <dataValidation type="list" allowBlank="1" showErrorMessage="1" sqref="D7:E7" xr:uid="{00000000-0002-0000-1E00-000001000000}">
      <formula1>"Technical,Operations"</formula1>
    </dataValidation>
    <dataValidation type="list" allowBlank="1" showErrorMessage="1" sqref="E48:E53 E32:E33 E11:E27" xr:uid="{00000000-0002-0000-1E00-000002000000}">
      <formula1>"High,Medium,Low,R"</formula1>
    </dataValidation>
    <dataValidation type="list" allowBlank="1" showErrorMessage="1" sqref="G31:G53 G11:G29" xr:uid="{00000000-0002-0000-1E00-000003000000}">
      <formula1>"Planned,In Progress,Completed,Replaced,Postponed,Cancelled"</formula1>
    </dataValidation>
  </dataValidations>
  <hyperlinks>
    <hyperlink ref="J12" r:id="rId1" xr:uid="{00000000-0004-0000-1E00-000000000000}"/>
  </hyperlinks>
  <pageMargins left="0.7" right="0.7" top="0.75" bottom="0.75" header="0" footer="0"/>
  <pageSetup paperSize="9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Z1005"/>
  <sheetViews>
    <sheetView topLeftCell="A34" workbookViewId="0">
      <selection activeCell="C46" sqref="C46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1.179687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329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151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151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56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261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/>
      <c r="F12" s="34"/>
      <c r="G12" s="8"/>
      <c r="H12" s="35"/>
      <c r="I12" s="10" t="s">
        <v>24</v>
      </c>
      <c r="J12" s="36"/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83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 t="s">
        <v>7</v>
      </c>
      <c r="F14" s="42">
        <v>2026</v>
      </c>
      <c r="G14" s="41" t="s">
        <v>15</v>
      </c>
      <c r="H14" s="9"/>
      <c r="I14" s="10" t="s">
        <v>24</v>
      </c>
      <c r="J14" s="91" t="str">
        <f>HYPERLINK("https://drive.google.com/file/d/1bPwHydUTbd5cR7jpT__RhcOAiDBJZtP6/view?usp=drive_link","Kaita")</f>
        <v>Kaita</v>
      </c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76</v>
      </c>
      <c r="J18" s="36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76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 t="s">
        <v>12</v>
      </c>
      <c r="H31" s="9"/>
      <c r="I31" s="10" t="s">
        <v>24</v>
      </c>
      <c r="J31" s="4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26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26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26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26" ht="14.25" customHeight="1">
      <c r="A45" s="15"/>
      <c r="B45" s="33">
        <f t="shared" ref="B45:B53" si="1">B44+1</f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26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26" ht="14.25" customHeight="1">
      <c r="A47" s="15"/>
      <c r="B47" s="33">
        <f t="shared" si="1"/>
        <v>37</v>
      </c>
      <c r="C47" s="4" t="s">
        <v>103</v>
      </c>
      <c r="D47" s="45" t="s">
        <v>183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26" ht="16.5" customHeight="1">
      <c r="A48" s="15"/>
      <c r="B48" s="33">
        <f t="shared" ref="B48" si="2">COUNTA($B$5:B42)</f>
        <v>38</v>
      </c>
      <c r="C48" s="89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44"/>
      <c r="K48" s="15"/>
      <c r="L48" s="15"/>
      <c r="M48" s="51"/>
    </row>
    <row r="49" spans="1:26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26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26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 t="s">
        <v>7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26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26" ht="16.5" customHeigh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26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26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26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15"/>
      <c r="B71" s="65"/>
      <c r="G71" s="66"/>
      <c r="K71" s="15"/>
      <c r="L71" s="15"/>
      <c r="M71" s="15"/>
    </row>
    <row r="72" spans="1:26" ht="14.25" customHeight="1">
      <c r="A72" s="15"/>
      <c r="B72" s="65"/>
      <c r="G72" s="66"/>
      <c r="K72" s="15"/>
      <c r="L72" s="15"/>
      <c r="M72" s="15"/>
    </row>
    <row r="73" spans="1:26" ht="14.25" customHeight="1">
      <c r="A73" s="15"/>
      <c r="B73" s="65"/>
      <c r="G73" s="66"/>
      <c r="K73" s="15"/>
      <c r="L73" s="15"/>
      <c r="M73" s="15"/>
    </row>
    <row r="74" spans="1:26" ht="14.25" customHeight="1">
      <c r="A74" s="15"/>
      <c r="B74" s="65"/>
      <c r="G74" s="66"/>
      <c r="K74" s="15"/>
      <c r="L74" s="15"/>
      <c r="M74" s="15"/>
    </row>
    <row r="75" spans="1:26" ht="14.25" customHeight="1">
      <c r="A75" s="15"/>
      <c r="B75" s="65"/>
      <c r="G75" s="66"/>
      <c r="K75" s="15"/>
      <c r="L75" s="15"/>
      <c r="M75" s="15"/>
    </row>
    <row r="76" spans="1:26" ht="14.25" customHeight="1">
      <c r="A76" s="15"/>
      <c r="B76" s="65"/>
      <c r="G76" s="66"/>
      <c r="K76" s="15"/>
      <c r="L76" s="15"/>
      <c r="M76" s="15"/>
    </row>
    <row r="77" spans="1:26" ht="14.25" customHeight="1">
      <c r="A77" s="15"/>
      <c r="B77" s="65"/>
      <c r="G77" s="66"/>
      <c r="K77" s="15"/>
      <c r="L77" s="15"/>
      <c r="M77" s="15"/>
    </row>
    <row r="78" spans="1:26" ht="14.25" customHeight="1">
      <c r="A78" s="15"/>
      <c r="B78" s="65"/>
      <c r="G78" s="66"/>
      <c r="K78" s="15"/>
      <c r="L78" s="15"/>
      <c r="M78" s="15"/>
    </row>
    <row r="79" spans="1:26" ht="14.25" customHeight="1">
      <c r="A79" s="15"/>
      <c r="B79" s="65"/>
      <c r="G79" s="66"/>
      <c r="K79" s="15"/>
      <c r="L79" s="15"/>
      <c r="M79" s="15"/>
    </row>
    <row r="80" spans="1:26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18">
    <cfRule type="containsText" dxfId="454" priority="57" operator="containsText" text="Planned">
      <formula>NOT(ISERROR(SEARCH(("Planned"),(G11))))</formula>
    </cfRule>
    <cfRule type="containsText" dxfId="453" priority="58" operator="containsText" text="Completed">
      <formula>NOT(ISERROR(SEARCH(("Completed"),(G11))))</formula>
    </cfRule>
    <cfRule type="containsText" dxfId="452" priority="59" operator="containsText" text="Replaced">
      <formula>NOT(ISERROR(SEARCH(("Replaced"),(G11))))</formula>
    </cfRule>
  </conditionalFormatting>
  <conditionalFormatting sqref="G11:G21 G30:G47 G49:G53">
    <cfRule type="containsText" dxfId="451" priority="60" operator="containsText" text="In Progress">
      <formula>NOT(ISERROR(SEARCH(("In Progress"),(G11))))</formula>
    </cfRule>
    <cfRule type="containsText" dxfId="450" priority="61" operator="containsText" text="Cancelled">
      <formula>NOT(ISERROR(SEARCH(("Cancelled"),(G11))))</formula>
    </cfRule>
    <cfRule type="containsText" dxfId="449" priority="62" operator="containsText" text="Postponed">
      <formula>NOT(ISERROR(SEARCH(("Postponed"),(G11))))</formula>
    </cfRule>
  </conditionalFormatting>
  <conditionalFormatting sqref="G19">
    <cfRule type="containsText" dxfId="448" priority="63" operator="containsText" text="Planned">
      <formula>NOT(ISERROR(SEARCH(("Planned"),(G19))))</formula>
    </cfRule>
  </conditionalFormatting>
  <conditionalFormatting sqref="G20:G25">
    <cfRule type="containsText" dxfId="447" priority="20" operator="containsText" text="Planned">
      <formula>NOT(ISERROR(SEARCH(("Planned"),(G20))))</formula>
    </cfRule>
    <cfRule type="containsText" dxfId="446" priority="21" operator="containsText" text="Completed">
      <formula>NOT(ISERROR(SEARCH(("Completed"),(G20))))</formula>
    </cfRule>
    <cfRule type="containsText" dxfId="445" priority="22" operator="containsText" text="Replaced">
      <formula>NOT(ISERROR(SEARCH(("Replaced"),(G20))))</formula>
    </cfRule>
  </conditionalFormatting>
  <conditionalFormatting sqref="G22:G29">
    <cfRule type="containsText" dxfId="444" priority="1" operator="containsText" text="In Progress">
      <formula>NOT(ISERROR(SEARCH(("In Progress"),(G22))))</formula>
    </cfRule>
    <cfRule type="containsText" dxfId="443" priority="3" operator="containsText" text="Cancelled">
      <formula>NOT(ISERROR(SEARCH(("Cancelled"),(G22))))</formula>
    </cfRule>
    <cfRule type="containsText" dxfId="442" priority="4" operator="containsText" text="Postponed">
      <formula>NOT(ISERROR(SEARCH(("Postponed"),(G22))))</formula>
    </cfRule>
  </conditionalFormatting>
  <conditionalFormatting sqref="G26:G28">
    <cfRule type="containsText" dxfId="441" priority="2" operator="containsText" text="Planned">
      <formula>NOT(ISERROR(SEARCH(("Planned"),(G26))))</formula>
    </cfRule>
  </conditionalFormatting>
  <conditionalFormatting sqref="G29">
    <cfRule type="containsText" dxfId="440" priority="10" operator="containsText" text="Planned">
      <formula>NOT(ISERROR(SEARCH(("Planned"),(G29))))</formula>
    </cfRule>
    <cfRule type="containsText" dxfId="439" priority="11" operator="containsText" text="Completed">
      <formula>NOT(ISERROR(SEARCH(("Completed"),(G29))))</formula>
    </cfRule>
    <cfRule type="containsText" dxfId="438" priority="12" operator="containsText" text="Replaced">
      <formula>NOT(ISERROR(SEARCH(("Replaced"),(G29))))</formula>
    </cfRule>
  </conditionalFormatting>
  <conditionalFormatting sqref="G30:G53">
    <cfRule type="containsText" dxfId="437" priority="52" operator="containsText" text="Planned">
      <formula>NOT(ISERROR(SEARCH(("Planned"),(G30))))</formula>
    </cfRule>
    <cfRule type="containsText" dxfId="436" priority="53" operator="containsText" text="Completed">
      <formula>NOT(ISERROR(SEARCH(("Completed"),(G30))))</formula>
    </cfRule>
    <cfRule type="containsText" dxfId="435" priority="54" operator="containsText" text="Replaced">
      <formula>NOT(ISERROR(SEARCH(("Replaced"),(G30))))</formula>
    </cfRule>
  </conditionalFormatting>
  <conditionalFormatting sqref="G48">
    <cfRule type="containsText" dxfId="434" priority="49" operator="containsText" text="In Progress">
      <formula>NOT(ISERROR(SEARCH(("In Progress"),(G48))))</formula>
    </cfRule>
    <cfRule type="containsText" dxfId="433" priority="50" operator="containsText" text="Cancelled">
      <formula>NOT(ISERROR(SEARCH(("Cancelled"),(G48))))</formula>
    </cfRule>
    <cfRule type="containsText" dxfId="432" priority="51" operator="containsText" text="Postponed">
      <formula>NOT(ISERROR(SEARCH(("Postponed"),(G48))))</formula>
    </cfRule>
  </conditionalFormatting>
  <conditionalFormatting sqref="I11:J53">
    <cfRule type="cellIs" dxfId="431" priority="5" operator="equal">
      <formula>"Not Applicable"</formula>
    </cfRule>
    <cfRule type="cellIs" dxfId="430" priority="6" operator="equal">
      <formula>"Applicable"</formula>
    </cfRule>
  </conditionalFormatting>
  <dataValidations count="4">
    <dataValidation type="list" allowBlank="1" showErrorMessage="1" sqref="I11:I53" xr:uid="{00000000-0002-0000-2100-000000000000}">
      <formula1>"Applicable,Not Applicable"</formula1>
    </dataValidation>
    <dataValidation type="list" allowBlank="1" showErrorMessage="1" sqref="D7:E7" xr:uid="{00000000-0002-0000-2100-000001000000}">
      <formula1>"Technical,Operations"</formula1>
    </dataValidation>
    <dataValidation type="list" allowBlank="1" showErrorMessage="1" sqref="E48:E53 E32:E33 E11:E27" xr:uid="{00000000-0002-0000-2100-000002000000}">
      <formula1>"High,Medium,Low,R"</formula1>
    </dataValidation>
    <dataValidation type="list" allowBlank="1" showErrorMessage="1" sqref="G11:G53" xr:uid="{00000000-0002-0000-2100-000003000000}">
      <formula1>"Planned,In Progress,Completed,Replaced,Postponed,Cancelled"</formula1>
    </dataValidation>
  </dataValidation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1005"/>
  <sheetViews>
    <sheetView topLeftCell="A37" workbookViewId="0">
      <selection activeCell="C45" sqref="C45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0.8164062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267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172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134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220</v>
      </c>
      <c r="C8" s="25"/>
      <c r="D8" s="112">
        <v>7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268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 t="s">
        <v>7</v>
      </c>
      <c r="F11" s="34"/>
      <c r="G11" s="8" t="s">
        <v>8</v>
      </c>
      <c r="H11" s="35">
        <v>2019</v>
      </c>
      <c r="I11" s="10" t="s">
        <v>24</v>
      </c>
      <c r="J11" s="83" t="s">
        <v>269</v>
      </c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36"/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  <c r="K32" s="15"/>
      <c r="L32" s="15"/>
      <c r="M32" s="15"/>
    </row>
    <row r="33" spans="1:13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</row>
    <row r="34" spans="1:13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</row>
    <row r="35" spans="1:13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 t="s">
        <v>113</v>
      </c>
      <c r="F37" s="45"/>
      <c r="G37" s="46" t="s">
        <v>8</v>
      </c>
      <c r="H37" s="9">
        <v>2020</v>
      </c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76</v>
      </c>
      <c r="J39" s="44"/>
      <c r="K39" s="15"/>
      <c r="L39" s="15"/>
      <c r="M39" s="15"/>
    </row>
    <row r="40" spans="1:13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ref="B45:B53" si="1">B44+1</f>
        <v>35</v>
      </c>
      <c r="C45" s="4" t="s">
        <v>103</v>
      </c>
      <c r="D45" s="45" t="s">
        <v>82</v>
      </c>
      <c r="E45" s="45" t="s">
        <v>176</v>
      </c>
      <c r="F45" s="45"/>
      <c r="G45" s="46" t="s">
        <v>8</v>
      </c>
      <c r="H45" s="4">
        <v>2025</v>
      </c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f t="shared" si="1"/>
        <v>37</v>
      </c>
      <c r="C47" s="4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f t="shared" ref="B48" si="2">COUNTA($B$5:B42)</f>
        <v>38</v>
      </c>
      <c r="C48" s="89" t="s">
        <v>103</v>
      </c>
      <c r="D48" s="90" t="s">
        <v>330</v>
      </c>
      <c r="E48" s="12" t="s">
        <v>114</v>
      </c>
      <c r="F48" s="45"/>
      <c r="G48" s="46" t="s">
        <v>8</v>
      </c>
      <c r="H48" s="9">
        <v>2026</v>
      </c>
      <c r="I48" s="78" t="s">
        <v>24</v>
      </c>
      <c r="J48" s="92" t="str">
        <f>HYPERLINK("https://drive.google.com/file/d/1vj3Xj46mfr-UDBSxZXAung262B4bj0jW/view?usp=drive_link","Data anlytics")</f>
        <v>Data anlytics</v>
      </c>
      <c r="K48" s="15"/>
      <c r="L48" s="15"/>
      <c r="M48" s="51"/>
    </row>
    <row r="49" spans="1:13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 t="s">
        <v>7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5">
    <cfRule type="containsText" dxfId="429" priority="20" operator="containsText" text="Planned">
      <formula>NOT(ISERROR(SEARCH(("Planned"),(G11))))</formula>
    </cfRule>
  </conditionalFormatting>
  <conditionalFormatting sqref="G11:G28">
    <cfRule type="containsText" dxfId="428" priority="21" operator="containsText" text="Completed">
      <formula>NOT(ISERROR(SEARCH(("Completed"),(G11))))</formula>
    </cfRule>
    <cfRule type="containsText" dxfId="427" priority="22" operator="containsText" text="Replaced">
      <formula>NOT(ISERROR(SEARCH(("Replaced"),(G11))))</formula>
    </cfRule>
  </conditionalFormatting>
  <conditionalFormatting sqref="G11:G53">
    <cfRule type="containsText" dxfId="426" priority="1" operator="containsText" text="In Progress">
      <formula>NOT(ISERROR(SEARCH(("In Progress"),(G11))))</formula>
    </cfRule>
    <cfRule type="containsText" dxfId="425" priority="3" operator="containsText" text="Cancelled">
      <formula>NOT(ISERROR(SEARCH(("Cancelled"),(G11))))</formula>
    </cfRule>
    <cfRule type="containsText" dxfId="424" priority="4" operator="containsText" text="Postponed">
      <formula>NOT(ISERROR(SEARCH(("Postponed"),(G11))))</formula>
    </cfRule>
  </conditionalFormatting>
  <conditionalFormatting sqref="G26:G28">
    <cfRule type="containsText" dxfId="423" priority="2" operator="containsText" text="Planned">
      <formula>NOT(ISERROR(SEARCH(("Planned"),(G26))))</formula>
    </cfRule>
  </conditionalFormatting>
  <conditionalFormatting sqref="G29:G53">
    <cfRule type="containsText" dxfId="422" priority="10" operator="containsText" text="Planned">
      <formula>NOT(ISERROR(SEARCH(("Planned"),(G29))))</formula>
    </cfRule>
    <cfRule type="containsText" dxfId="421" priority="11" operator="containsText" text="Completed">
      <formula>NOT(ISERROR(SEARCH(("Completed"),(G29))))</formula>
    </cfRule>
    <cfRule type="containsText" dxfId="420" priority="12" operator="containsText" text="Replaced">
      <formula>NOT(ISERROR(SEARCH(("Replaced"),(G29))))</formula>
    </cfRule>
  </conditionalFormatting>
  <conditionalFormatting sqref="I11:J53">
    <cfRule type="cellIs" dxfId="419" priority="5" operator="equal">
      <formula>"Not Applicable"</formula>
    </cfRule>
    <cfRule type="cellIs" dxfId="418" priority="6" operator="equal">
      <formula>"Applicable"</formula>
    </cfRule>
  </conditionalFormatting>
  <dataValidations count="4">
    <dataValidation type="list" allowBlank="1" showErrorMessage="1" sqref="I11:I53" xr:uid="{00000000-0002-0000-2400-000000000000}">
      <formula1>"Applicable,Not Applicable"</formula1>
    </dataValidation>
    <dataValidation type="list" allowBlank="1" showErrorMessage="1" sqref="D7:E7" xr:uid="{00000000-0002-0000-2400-000001000000}">
      <formula1>"Technical,Operations"</formula1>
    </dataValidation>
    <dataValidation type="list" allowBlank="1" showErrorMessage="1" sqref="E48:E53 E32:E33 E11:E27" xr:uid="{00000000-0002-0000-2400-000002000000}">
      <formula1>"High,Medium,Low,R"</formula1>
    </dataValidation>
    <dataValidation type="list" allowBlank="1" showErrorMessage="1" sqref="G11:G53" xr:uid="{00000000-0002-0000-2400-000003000000}">
      <formula1>"Planned,In Progress,Completed,Replaced,Postponed,Cancelled"</formula1>
    </dataValidation>
  </dataValidations>
  <hyperlinks>
    <hyperlink ref="J11" r:id="rId1" xr:uid="{00000000-0004-0000-2400-000000000000}"/>
  </hyperlinks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Z1004"/>
  <sheetViews>
    <sheetView topLeftCell="A31" workbookViewId="0">
      <selection activeCell="A45" sqref="A45:XFD45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0.5429687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262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172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134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>
        <v>7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263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 t="s">
        <v>264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  <c r="K32" s="15"/>
      <c r="L32" s="15"/>
      <c r="M32" s="15"/>
    </row>
    <row r="33" spans="1:13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</row>
    <row r="34" spans="1:13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</row>
    <row r="35" spans="1:13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 t="s">
        <v>8</v>
      </c>
      <c r="H37" s="9">
        <v>2020</v>
      </c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76</v>
      </c>
      <c r="J39" s="44"/>
      <c r="K39" s="15"/>
      <c r="L39" s="15"/>
      <c r="M39" s="15"/>
    </row>
    <row r="40" spans="1:13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ref="B46:B52" si="1">B45+1</f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v>37</v>
      </c>
      <c r="C47" s="4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f t="shared" si="1"/>
        <v>38</v>
      </c>
      <c r="C48" s="89" t="s">
        <v>103</v>
      </c>
      <c r="D48" s="90" t="s">
        <v>330</v>
      </c>
      <c r="E48" s="12" t="s">
        <v>114</v>
      </c>
      <c r="F48" s="45"/>
      <c r="G48" s="46" t="s">
        <v>8</v>
      </c>
      <c r="H48" s="9">
        <v>2026</v>
      </c>
      <c r="I48" s="78" t="s">
        <v>24</v>
      </c>
      <c r="J48" s="92" t="str">
        <f>HYPERLINK("https://drive.google.com/file/d/1T14eJ0YRVM7168vAq8s8q6zVPrJ7MzB2/view?usp=drive_link","Data analytics")</f>
        <v>Data analytics</v>
      </c>
      <c r="K48" s="15"/>
      <c r="L48" s="15"/>
      <c r="M48" s="51"/>
    </row>
    <row r="49" spans="1:13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 t="s">
        <v>7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ref="B53" si="2">B52+1</f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5 G29:G53">
    <cfRule type="containsText" dxfId="417" priority="18" operator="containsText" text="Cancelled">
      <formula>NOT(ISERROR(SEARCH(("Cancelled"),(G11))))</formula>
    </cfRule>
    <cfRule type="containsText" dxfId="416" priority="19" operator="containsText" text="Postponed">
      <formula>NOT(ISERROR(SEARCH(("Postponed"),(G11))))</formula>
    </cfRule>
    <cfRule type="containsText" dxfId="415" priority="20" operator="containsText" text="Planned">
      <formula>NOT(ISERROR(SEARCH(("Planned"),(G11))))</formula>
    </cfRule>
    <cfRule type="containsText" dxfId="414" priority="21" operator="containsText" text="Completed">
      <formula>NOT(ISERROR(SEARCH(("Completed"),(G11))))</formula>
    </cfRule>
    <cfRule type="containsText" dxfId="413" priority="22" operator="containsText" text="Replaced">
      <formula>NOT(ISERROR(SEARCH(("Replaced"),(G11))))</formula>
    </cfRule>
  </conditionalFormatting>
  <conditionalFormatting sqref="G11:G53">
    <cfRule type="containsText" dxfId="412" priority="1" operator="containsText" text="In Progress">
      <formula>NOT(ISERROR(SEARCH(("In Progress"),(G11))))</formula>
    </cfRule>
  </conditionalFormatting>
  <conditionalFormatting sqref="G26:G28">
    <cfRule type="containsText" dxfId="411" priority="2" operator="containsText" text="Planned">
      <formula>NOT(ISERROR(SEARCH(("Planned"),(G26))))</formula>
    </cfRule>
    <cfRule type="containsText" dxfId="410" priority="3" operator="containsText" text="Completed">
      <formula>NOT(ISERROR(SEARCH(("Completed"),(G26))))</formula>
    </cfRule>
    <cfRule type="containsText" dxfId="409" priority="4" operator="containsText" text="Replaced">
      <formula>NOT(ISERROR(SEARCH(("Replaced"),(G26))))</formula>
    </cfRule>
  </conditionalFormatting>
  <conditionalFormatting sqref="I11:J53">
    <cfRule type="cellIs" dxfId="408" priority="5" operator="equal">
      <formula>"Not Applicable"</formula>
    </cfRule>
    <cfRule type="cellIs" dxfId="407" priority="6" operator="equal">
      <formula>"Applicable"</formula>
    </cfRule>
  </conditionalFormatting>
  <dataValidations disablePrompts="1" count="4">
    <dataValidation type="list" allowBlank="1" showErrorMessage="1" sqref="D7:E7" xr:uid="{00000000-0002-0000-2200-000001000000}">
      <formula1>"Technical,Operations"</formula1>
    </dataValidation>
    <dataValidation type="list" allowBlank="1" showErrorMessage="1" sqref="E48:E53 E32:E33 E11:E27" xr:uid="{00000000-0002-0000-2200-000002000000}">
      <formula1>"High,Medium,Low,R"</formula1>
    </dataValidation>
    <dataValidation type="list" allowBlank="1" showErrorMessage="1" sqref="I11:I53" xr:uid="{00000000-0002-0000-2200-000000000000}">
      <formula1>"Applicable,Not Applicable"</formula1>
    </dataValidation>
    <dataValidation type="list" allowBlank="1" showErrorMessage="1" sqref="G11:G53" xr:uid="{00000000-0002-0000-2200-000003000000}">
      <formula1>"Planned,In Progress,Completed,Replaced,Postponed,Cancelled"</formula1>
    </dataValidation>
  </dataValidations>
  <hyperlinks>
    <hyperlink ref="J12" r:id="rId1" xr:uid="{00000000-0004-0000-2200-000000000000}"/>
  </hyperlink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Z1006"/>
  <sheetViews>
    <sheetView topLeftCell="A33" workbookViewId="0">
      <selection activeCell="A47" sqref="A47"/>
    </sheetView>
  </sheetViews>
  <sheetFormatPr defaultColWidth="14.453125" defaultRowHeight="15" customHeight="1"/>
  <cols>
    <col min="1" max="1" width="8.81640625" customWidth="1"/>
    <col min="2" max="2" width="4.08984375" customWidth="1"/>
    <col min="3" max="3" width="10.81640625" customWidth="1"/>
    <col min="4" max="4" width="41.453125" customWidth="1"/>
    <col min="5" max="5" width="8.81640625" customWidth="1"/>
    <col min="6" max="6" width="12.81640625" customWidth="1"/>
    <col min="7" max="7" width="16.08984375" customWidth="1"/>
    <col min="8" max="9" width="14.81640625" customWidth="1"/>
    <col min="10" max="10" width="32" customWidth="1"/>
    <col min="11" max="26" width="8.81640625" customWidth="1"/>
  </cols>
  <sheetData>
    <row r="1" spans="1:10" ht="14.2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</row>
    <row r="2" spans="1:10" ht="14.2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</row>
    <row r="3" spans="1:10" ht="14.25" customHeight="1">
      <c r="A3" s="15"/>
      <c r="B3" s="19" t="s">
        <v>48</v>
      </c>
      <c r="C3" s="20"/>
      <c r="D3" s="109" t="s">
        <v>265</v>
      </c>
      <c r="E3" s="107"/>
      <c r="F3" s="107"/>
      <c r="G3" s="107"/>
      <c r="H3" s="107"/>
      <c r="I3" s="107"/>
      <c r="J3" s="110"/>
    </row>
    <row r="4" spans="1:10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</row>
    <row r="5" spans="1:10" ht="14.25" customHeight="1">
      <c r="A5" s="15"/>
      <c r="B5" s="19" t="s">
        <v>52</v>
      </c>
      <c r="C5" s="20"/>
      <c r="D5" s="109" t="s">
        <v>172</v>
      </c>
      <c r="E5" s="107"/>
      <c r="F5" s="107"/>
      <c r="G5" s="107"/>
      <c r="H5" s="107"/>
      <c r="I5" s="107"/>
      <c r="J5" s="110"/>
    </row>
    <row r="6" spans="1:10" ht="14.25" customHeight="1">
      <c r="A6" s="15"/>
      <c r="B6" s="19" t="s">
        <v>54</v>
      </c>
      <c r="C6" s="20"/>
      <c r="D6" s="109" t="s">
        <v>134</v>
      </c>
      <c r="E6" s="107"/>
      <c r="F6" s="107"/>
      <c r="G6" s="107"/>
      <c r="H6" s="107"/>
      <c r="I6" s="107"/>
      <c r="J6" s="110"/>
    </row>
    <row r="7" spans="1:10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</row>
    <row r="8" spans="1:10" ht="14.25" customHeight="1">
      <c r="A8" s="15"/>
      <c r="B8" s="24" t="s">
        <v>57</v>
      </c>
      <c r="C8" s="25"/>
      <c r="D8" s="112">
        <v>7</v>
      </c>
      <c r="E8" s="101"/>
      <c r="F8" s="101"/>
      <c r="G8" s="101"/>
      <c r="H8" s="101"/>
      <c r="I8" s="101"/>
      <c r="J8" s="102"/>
    </row>
    <row r="9" spans="1:10" ht="14.25" customHeight="1">
      <c r="A9" s="15"/>
      <c r="B9" s="126"/>
      <c r="C9" s="114"/>
      <c r="D9" s="114"/>
      <c r="E9" s="114"/>
      <c r="F9" s="114"/>
      <c r="G9" s="114"/>
      <c r="H9" s="114"/>
      <c r="I9" s="114"/>
      <c r="J9" s="124"/>
    </row>
    <row r="10" spans="1:10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</row>
    <row r="11" spans="1:10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</row>
    <row r="12" spans="1:10" ht="12.7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 t="s">
        <v>266</v>
      </c>
    </row>
    <row r="13" spans="1:10" ht="17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36"/>
    </row>
    <row r="14" spans="1:10" ht="15.75" customHeight="1">
      <c r="A14" s="15"/>
      <c r="B14" s="33">
        <f t="shared" si="0"/>
        <v>4</v>
      </c>
      <c r="C14" s="4" t="s">
        <v>13</v>
      </c>
      <c r="D14" s="5" t="s">
        <v>14</v>
      </c>
      <c r="E14" s="12" t="s">
        <v>7</v>
      </c>
      <c r="F14" s="40"/>
      <c r="G14" s="41" t="s">
        <v>8</v>
      </c>
      <c r="H14" s="9">
        <v>2026</v>
      </c>
      <c r="I14" s="10" t="s">
        <v>24</v>
      </c>
      <c r="J14" s="36"/>
    </row>
    <row r="15" spans="1:10" ht="15" customHeight="1">
      <c r="A15" s="15"/>
      <c r="B15" s="33">
        <f t="shared" si="0"/>
        <v>5</v>
      </c>
      <c r="C15" s="4" t="s">
        <v>10</v>
      </c>
      <c r="D15" s="5" t="s">
        <v>16</v>
      </c>
      <c r="E15" s="12" t="s">
        <v>7</v>
      </c>
      <c r="F15" s="42"/>
      <c r="G15" s="41" t="s">
        <v>8</v>
      </c>
      <c r="H15" s="9">
        <v>2026</v>
      </c>
      <c r="I15" s="10" t="s">
        <v>24</v>
      </c>
      <c r="J15" s="36"/>
    </row>
    <row r="16" spans="1:10" ht="16.5" customHeight="1">
      <c r="A16" s="15"/>
      <c r="B16" s="33">
        <f t="shared" si="0"/>
        <v>6</v>
      </c>
      <c r="C16" s="4" t="s">
        <v>17</v>
      </c>
      <c r="D16" s="5" t="s">
        <v>18</v>
      </c>
      <c r="E16" s="6" t="s">
        <v>7</v>
      </c>
      <c r="F16" s="1">
        <v>2026</v>
      </c>
      <c r="G16" s="8" t="s">
        <v>15</v>
      </c>
      <c r="H16" s="9"/>
      <c r="I16" s="10" t="s">
        <v>24</v>
      </c>
      <c r="J16" s="36"/>
    </row>
    <row r="17" spans="1:26" ht="15.75" hidden="1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1">
        <v>2006</v>
      </c>
      <c r="G17" s="8" t="s">
        <v>15</v>
      </c>
      <c r="H17" s="9"/>
      <c r="I17" s="10" t="s">
        <v>24</v>
      </c>
      <c r="J17" s="36"/>
    </row>
    <row r="18" spans="1:26" ht="23.25" customHeight="1">
      <c r="A18" s="15"/>
      <c r="B18" s="33">
        <f t="shared" si="0"/>
        <v>8</v>
      </c>
      <c r="C18" s="4" t="s">
        <v>10</v>
      </c>
      <c r="D18" s="5" t="s">
        <v>19</v>
      </c>
      <c r="E18" s="6" t="s">
        <v>7</v>
      </c>
      <c r="F18" s="1">
        <v>2026</v>
      </c>
      <c r="G18" s="8" t="s">
        <v>15</v>
      </c>
      <c r="H18" s="9"/>
      <c r="I18" s="10" t="s">
        <v>24</v>
      </c>
      <c r="J18" s="36"/>
      <c r="K18" s="15"/>
      <c r="L18" s="15"/>
      <c r="M18" s="15"/>
    </row>
    <row r="19" spans="1:26" ht="14.25" customHeight="1">
      <c r="A19" s="15"/>
      <c r="B19" s="33">
        <f t="shared" si="0"/>
        <v>9</v>
      </c>
      <c r="C19" s="4" t="s">
        <v>73</v>
      </c>
      <c r="D19" s="7" t="s">
        <v>37</v>
      </c>
      <c r="E19" s="12"/>
      <c r="F19" s="42"/>
      <c r="G19" s="46"/>
      <c r="H19" s="9"/>
      <c r="I19" s="74" t="s">
        <v>24</v>
      </c>
      <c r="J19" s="36"/>
    </row>
    <row r="20" spans="1:26" ht="14.25" customHeight="1">
      <c r="A20" s="15"/>
      <c r="B20" s="33">
        <f t="shared" si="0"/>
        <v>10</v>
      </c>
      <c r="C20" s="4" t="s">
        <v>73</v>
      </c>
      <c r="D20" s="7" t="s">
        <v>102</v>
      </c>
      <c r="E20" s="12"/>
      <c r="F20" s="42"/>
      <c r="G20" s="46"/>
      <c r="H20" s="9"/>
      <c r="I20" s="74" t="s">
        <v>24</v>
      </c>
      <c r="J20" s="36"/>
    </row>
    <row r="21" spans="1:26" ht="21" customHeight="1">
      <c r="A21" s="15"/>
      <c r="B21" s="33">
        <f t="shared" si="0"/>
        <v>11</v>
      </c>
      <c r="C21" s="4" t="s">
        <v>73</v>
      </c>
      <c r="D21" s="5" t="s">
        <v>74</v>
      </c>
      <c r="E21" s="6"/>
      <c r="F21" s="2"/>
      <c r="G21" s="8"/>
      <c r="H21" s="9"/>
      <c r="I21" s="10" t="s">
        <v>24</v>
      </c>
      <c r="J21" s="36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</row>
    <row r="33" spans="1:13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</row>
    <row r="34" spans="1:13" ht="22.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</row>
    <row r="35" spans="1:13" ht="24.7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</row>
    <row r="36" spans="1:13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</row>
    <row r="37" spans="1:13" ht="21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</row>
    <row r="38" spans="1:13" ht="21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</row>
    <row r="39" spans="1:13" ht="21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76</v>
      </c>
      <c r="J39" s="44"/>
    </row>
    <row r="40" spans="1:13" ht="13.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</row>
    <row r="41" spans="1:13" ht="16.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</row>
    <row r="42" spans="1:13" ht="15.7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</row>
    <row r="43" spans="1:13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</row>
    <row r="44" spans="1:13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</row>
    <row r="45" spans="1:13" ht="14.25" customHeight="1">
      <c r="A45" s="15"/>
      <c r="B45" s="33"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5.75" customHeight="1">
      <c r="A46" s="15"/>
      <c r="B46" s="33"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</row>
    <row r="47" spans="1:13" ht="14.25" customHeight="1">
      <c r="A47" s="15"/>
      <c r="B47" s="33">
        <f t="shared" ref="B47:B53" si="1">B46+1</f>
        <v>37</v>
      </c>
      <c r="C47" s="4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</row>
    <row r="48" spans="1:13" ht="16.5" customHeight="1">
      <c r="A48" s="15"/>
      <c r="B48" s="33">
        <f t="shared" si="1"/>
        <v>38</v>
      </c>
      <c r="C48" s="89" t="s">
        <v>103</v>
      </c>
      <c r="D48" s="90" t="s">
        <v>330</v>
      </c>
      <c r="E48" s="12" t="s">
        <v>114</v>
      </c>
      <c r="F48" s="45"/>
      <c r="G48" s="46" t="s">
        <v>8</v>
      </c>
      <c r="H48" s="9">
        <v>2026</v>
      </c>
      <c r="I48" s="78" t="s">
        <v>24</v>
      </c>
      <c r="J48" s="92" t="str">
        <f>HYPERLINK("https://drive.google.com/file/d/1Yw-h-29qxYhL2BS0MrsmZupEj0iwfB4M/view?usp=drive_link","Data Cert")</f>
        <v>Data Cert</v>
      </c>
      <c r="K48" s="15"/>
      <c r="L48" s="15"/>
      <c r="M48" s="51"/>
    </row>
    <row r="49" spans="1:10" ht="14.25" customHeight="1">
      <c r="A49" s="15"/>
      <c r="B49" s="33"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</row>
    <row r="50" spans="1:10" ht="14.25" customHeight="1">
      <c r="A50" s="15"/>
      <c r="B50" s="33"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</row>
    <row r="51" spans="1:10" ht="14.25" customHeight="1">
      <c r="A51" s="15"/>
      <c r="B51" s="33">
        <f t="shared" si="1"/>
        <v>41</v>
      </c>
      <c r="C51" s="49" t="s">
        <v>38</v>
      </c>
      <c r="D51" s="50" t="s">
        <v>42</v>
      </c>
      <c r="E51" s="12" t="s">
        <v>71</v>
      </c>
      <c r="F51" s="45"/>
      <c r="G51" s="46" t="s">
        <v>8</v>
      </c>
      <c r="H51" s="4">
        <v>2026</v>
      </c>
      <c r="I51" s="48" t="s">
        <v>24</v>
      </c>
      <c r="J51" s="44"/>
    </row>
    <row r="52" spans="1:10" ht="14.2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</row>
    <row r="53" spans="1:10" ht="14.25" customHeigh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4"/>
      <c r="I53" s="56" t="s">
        <v>24</v>
      </c>
      <c r="J53" s="57"/>
    </row>
    <row r="54" spans="1:10" ht="14.25" customHeight="1">
      <c r="A54" s="15"/>
      <c r="B54" s="33"/>
      <c r="C54" s="15"/>
      <c r="D54" s="15"/>
      <c r="E54" s="15"/>
      <c r="F54" s="15"/>
      <c r="G54" s="59"/>
      <c r="H54" s="15"/>
      <c r="I54" s="15"/>
      <c r="J54" s="15"/>
    </row>
    <row r="55" spans="1:10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</row>
    <row r="56" spans="1:10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</row>
    <row r="57" spans="1:10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</row>
    <row r="58" spans="1:10" ht="14.2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</row>
    <row r="59" spans="1:10" ht="14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</row>
    <row r="60" spans="1:10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</row>
    <row r="61" spans="1:10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</row>
    <row r="62" spans="1:10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</row>
    <row r="63" spans="1:10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</row>
    <row r="64" spans="1:10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14"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  <mergeCell ref="C56:D56"/>
    <mergeCell ref="F56:I56"/>
    <mergeCell ref="G57:I57"/>
  </mergeCells>
  <conditionalFormatting sqref="G11:G25">
    <cfRule type="containsText" dxfId="406" priority="28" operator="containsText" text="Planned">
      <formula>NOT(ISERROR(SEARCH(("Planned"),(G11))))</formula>
    </cfRule>
  </conditionalFormatting>
  <conditionalFormatting sqref="G11:G28">
    <cfRule type="containsText" dxfId="405" priority="29" operator="containsText" text="Completed">
      <formula>NOT(ISERROR(SEARCH(("Completed"),(G11))))</formula>
    </cfRule>
    <cfRule type="containsText" dxfId="404" priority="30" operator="containsText" text="Replaced">
      <formula>NOT(ISERROR(SEARCH(("Replaced"),(G11))))</formula>
    </cfRule>
  </conditionalFormatting>
  <conditionalFormatting sqref="G11:G44">
    <cfRule type="containsText" dxfId="403" priority="19" operator="containsText" text="Cancelled">
      <formula>NOT(ISERROR(SEARCH(("Cancelled"),(G11))))</formula>
    </cfRule>
    <cfRule type="containsText" dxfId="402" priority="20" operator="containsText" text="Postponed">
      <formula>NOT(ISERROR(SEARCH(("Postponed"),(G11))))</formula>
    </cfRule>
  </conditionalFormatting>
  <conditionalFormatting sqref="G11:G53">
    <cfRule type="containsText" dxfId="401" priority="1" operator="containsText" text="In Progress">
      <formula>NOT(ISERROR(SEARCH(("In Progress"),(G11))))</formula>
    </cfRule>
  </conditionalFormatting>
  <conditionalFormatting sqref="G26:G28">
    <cfRule type="containsText" dxfId="400" priority="18" operator="containsText" text="Planned">
      <formula>NOT(ISERROR(SEARCH(("Planned"),(G26))))</formula>
    </cfRule>
  </conditionalFormatting>
  <conditionalFormatting sqref="G29:G44">
    <cfRule type="containsText" dxfId="399" priority="52" operator="containsText" text="Planned">
      <formula>NOT(ISERROR(SEARCH(("Planned"),(G29))))</formula>
    </cfRule>
    <cfRule type="containsText" dxfId="398" priority="53" operator="containsText" text="Completed">
      <formula>NOT(ISERROR(SEARCH(("Completed"),(G29))))</formula>
    </cfRule>
    <cfRule type="containsText" dxfId="397" priority="54" operator="containsText" text="Replaced">
      <formula>NOT(ISERROR(SEARCH(("Replaced"),(G29))))</formula>
    </cfRule>
  </conditionalFormatting>
  <conditionalFormatting sqref="G45:G53">
    <cfRule type="containsText" dxfId="396" priority="4" operator="containsText" text="Cancelled">
      <formula>NOT(ISERROR(SEARCH(("Cancelled"),(G45))))</formula>
    </cfRule>
    <cfRule type="containsText" dxfId="395" priority="5" operator="containsText" text="Postponed">
      <formula>NOT(ISERROR(SEARCH(("Postponed"),(G45))))</formula>
    </cfRule>
    <cfRule type="containsText" dxfId="394" priority="6" operator="containsText" text="Planned">
      <formula>NOT(ISERROR(SEARCH(("Planned"),(G45))))</formula>
    </cfRule>
    <cfRule type="containsText" dxfId="393" priority="7" operator="containsText" text="Completed">
      <formula>NOT(ISERROR(SEARCH(("Completed"),(G45))))</formula>
    </cfRule>
    <cfRule type="containsText" dxfId="392" priority="8" operator="containsText" text="Replaced">
      <formula>NOT(ISERROR(SEARCH(("Replaced"),(G45))))</formula>
    </cfRule>
  </conditionalFormatting>
  <conditionalFormatting sqref="I11:J53">
    <cfRule type="cellIs" dxfId="391" priority="2" operator="equal">
      <formula>"Not Applicable"</formula>
    </cfRule>
    <cfRule type="cellIs" dxfId="390" priority="3" operator="equal">
      <formula>"Applicable"</formula>
    </cfRule>
  </conditionalFormatting>
  <dataValidations count="4">
    <dataValidation type="list" allowBlank="1" showErrorMessage="1" sqref="D7:E7" xr:uid="{00000000-0002-0000-2300-000001000000}">
      <formula1>"Technical,Operations"</formula1>
    </dataValidation>
    <dataValidation type="list" allowBlank="1" showErrorMessage="1" sqref="E48:E53 E32:E33 E11:E27" xr:uid="{00000000-0002-0000-2300-000002000000}">
      <formula1>"High,Medium,Low,R"</formula1>
    </dataValidation>
    <dataValidation type="list" allowBlank="1" showErrorMessage="1" sqref="I11:I53" xr:uid="{00000000-0002-0000-2300-000000000000}">
      <formula1>"Applicable,Not Applicable"</formula1>
    </dataValidation>
    <dataValidation type="list" allowBlank="1" showErrorMessage="1" sqref="G11:G53" xr:uid="{00000000-0002-0000-2300-000003000000}">
      <formula1>"Planned,In Progress,Completed,Replaced,Postponed,Cancelled"</formula1>
    </dataValidation>
  </dataValidations>
  <hyperlinks>
    <hyperlink ref="J12" r:id="rId1" xr:uid="{00000000-0004-0000-2300-000000000000}"/>
  </hyperlinks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Z1005"/>
  <sheetViews>
    <sheetView topLeftCell="A36" workbookViewId="0">
      <selection activeCell="B45" sqref="B45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1.0898437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270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151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172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271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 t="s">
        <v>7</v>
      </c>
      <c r="F11" s="34"/>
      <c r="G11" s="8" t="s">
        <v>8</v>
      </c>
      <c r="H11" s="35">
        <v>2019</v>
      </c>
      <c r="I11" s="10" t="s">
        <v>24</v>
      </c>
      <c r="J11" s="83" t="s">
        <v>272</v>
      </c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35" t="s">
        <v>331</v>
      </c>
      <c r="H12" s="86">
        <v>2025</v>
      </c>
      <c r="I12" s="10" t="s">
        <v>24</v>
      </c>
      <c r="J12" s="36"/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24</v>
      </c>
      <c r="J18" s="36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26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26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26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26" ht="14.25" customHeight="1">
      <c r="A45" s="15"/>
      <c r="B45" s="33">
        <f t="shared" ref="B45:B53" si="1">B44+1</f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26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26" ht="14.25" customHeight="1">
      <c r="A47" s="15"/>
      <c r="B47" s="33">
        <f t="shared" si="1"/>
        <v>37</v>
      </c>
      <c r="C47" s="4" t="s">
        <v>103</v>
      </c>
      <c r="D47" s="45" t="s">
        <v>273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26" ht="16.5" customHeight="1">
      <c r="A48" s="15"/>
      <c r="B48" s="33">
        <f t="shared" ref="B48" si="2">COUNTA($B$5:B42)</f>
        <v>38</v>
      </c>
      <c r="C48" s="89" t="s">
        <v>103</v>
      </c>
      <c r="D48" s="90" t="s">
        <v>330</v>
      </c>
      <c r="E48" s="12" t="s">
        <v>114</v>
      </c>
      <c r="F48" s="45"/>
      <c r="G48" s="46" t="s">
        <v>15</v>
      </c>
      <c r="H48" s="9">
        <v>2026</v>
      </c>
      <c r="I48" s="78" t="s">
        <v>24</v>
      </c>
      <c r="J48" s="44"/>
      <c r="K48" s="15"/>
      <c r="L48" s="15"/>
      <c r="M48" s="51"/>
    </row>
    <row r="49" spans="1:26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26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26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 t="s">
        <v>7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26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26" ht="16.5" customHeigh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26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26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26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15"/>
      <c r="B71" s="65"/>
      <c r="G71" s="66"/>
      <c r="K71" s="15"/>
      <c r="L71" s="15"/>
      <c r="M71" s="15"/>
    </row>
    <row r="72" spans="1:26" ht="14.25" customHeight="1">
      <c r="A72" s="15"/>
      <c r="B72" s="65"/>
      <c r="G72" s="66"/>
      <c r="K72" s="15"/>
      <c r="L72" s="15"/>
      <c r="M72" s="15"/>
    </row>
    <row r="73" spans="1:26" ht="14.25" customHeight="1">
      <c r="A73" s="15"/>
      <c r="B73" s="65"/>
      <c r="G73" s="66"/>
      <c r="K73" s="15"/>
      <c r="L73" s="15"/>
      <c r="M73" s="15"/>
    </row>
    <row r="74" spans="1:26" ht="14.25" customHeight="1">
      <c r="A74" s="15"/>
      <c r="B74" s="65"/>
      <c r="G74" s="66"/>
      <c r="K74" s="15"/>
      <c r="L74" s="15"/>
      <c r="M74" s="15"/>
    </row>
    <row r="75" spans="1:26" ht="14.25" customHeight="1">
      <c r="A75" s="15"/>
      <c r="B75" s="65"/>
      <c r="G75" s="66"/>
      <c r="K75" s="15"/>
      <c r="L75" s="15"/>
      <c r="M75" s="15"/>
    </row>
    <row r="76" spans="1:26" ht="14.25" customHeight="1">
      <c r="A76" s="15"/>
      <c r="B76" s="65"/>
      <c r="G76" s="66"/>
      <c r="K76" s="15"/>
      <c r="L76" s="15"/>
      <c r="M76" s="15"/>
    </row>
    <row r="77" spans="1:26" ht="14.25" customHeight="1">
      <c r="A77" s="15"/>
      <c r="B77" s="65"/>
      <c r="G77" s="66"/>
      <c r="K77" s="15"/>
      <c r="L77" s="15"/>
      <c r="M77" s="15"/>
    </row>
    <row r="78" spans="1:26" ht="14.25" customHeight="1">
      <c r="A78" s="15"/>
      <c r="B78" s="65"/>
      <c r="G78" s="66"/>
      <c r="K78" s="15"/>
      <c r="L78" s="15"/>
      <c r="M78" s="15"/>
    </row>
    <row r="79" spans="1:26" ht="14.25" customHeight="1">
      <c r="A79" s="15"/>
      <c r="B79" s="65"/>
      <c r="G79" s="66"/>
      <c r="K79" s="15"/>
      <c r="L79" s="15"/>
      <c r="M79" s="15"/>
    </row>
    <row r="80" spans="1:26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18">
    <cfRule type="containsText" dxfId="389" priority="73" operator="containsText" text="Cancelled">
      <formula>NOT(ISERROR(SEARCH(("Cancelled"),(G11))))</formula>
    </cfRule>
    <cfRule type="containsText" dxfId="388" priority="74" operator="containsText" text="Postponed">
      <formula>NOT(ISERROR(SEARCH(("Postponed"),(G11))))</formula>
    </cfRule>
    <cfRule type="containsText" dxfId="387" priority="75" operator="containsText" text="Planned">
      <formula>NOT(ISERROR(SEARCH(("Planned"),(G11))))</formula>
    </cfRule>
    <cfRule type="containsText" dxfId="386" priority="76" operator="containsText" text="Completed">
      <formula>NOT(ISERROR(SEARCH(("Completed"),(G11))))</formula>
    </cfRule>
    <cfRule type="containsText" dxfId="385" priority="77" operator="containsText" text="Replaced">
      <formula>NOT(ISERROR(SEARCH(("Replaced"),(G11))))</formula>
    </cfRule>
  </conditionalFormatting>
  <conditionalFormatting sqref="G11:G21 G30:G47 G49:G53">
    <cfRule type="containsText" dxfId="384" priority="78" operator="containsText" text="In Progress">
      <formula>NOT(ISERROR(SEARCH(("In Progress"),(G11))))</formula>
    </cfRule>
  </conditionalFormatting>
  <conditionalFormatting sqref="G19">
    <cfRule type="containsText" dxfId="383" priority="79" operator="containsText" text="Planned">
      <formula>NOT(ISERROR(SEARCH(("Planned"),(G19))))</formula>
    </cfRule>
    <cfRule type="containsText" dxfId="382" priority="80" operator="containsText" text="Completed">
      <formula>NOT(ISERROR(SEARCH(("Completed"),(G19))))</formula>
    </cfRule>
    <cfRule type="containsText" dxfId="381" priority="81" operator="containsText" text="Replaced">
      <formula>NOT(ISERROR(SEARCH(("Replaced"),(G19))))</formula>
    </cfRule>
  </conditionalFormatting>
  <conditionalFormatting sqref="G20:G25">
    <cfRule type="containsText" dxfId="380" priority="20" operator="containsText" text="Planned">
      <formula>NOT(ISERROR(SEARCH(("Planned"),(G20))))</formula>
    </cfRule>
    <cfRule type="containsText" dxfId="379" priority="21" operator="containsText" text="Completed">
      <formula>NOT(ISERROR(SEARCH(("Completed"),(G20))))</formula>
    </cfRule>
    <cfRule type="containsText" dxfId="378" priority="22" operator="containsText" text="Replaced">
      <formula>NOT(ISERROR(SEARCH(("Replaced"),(G20))))</formula>
    </cfRule>
  </conditionalFormatting>
  <conditionalFormatting sqref="G20:G28">
    <cfRule type="containsText" dxfId="377" priority="11" operator="containsText" text="Cancelled">
      <formula>NOT(ISERROR(SEARCH(("Cancelled"),(G20))))</formula>
    </cfRule>
    <cfRule type="containsText" dxfId="376" priority="12" operator="containsText" text="Postponed">
      <formula>NOT(ISERROR(SEARCH(("Postponed"),(G20))))</formula>
    </cfRule>
  </conditionalFormatting>
  <conditionalFormatting sqref="G22:G29">
    <cfRule type="containsText" dxfId="375" priority="1" operator="containsText" text="In Progress">
      <formula>NOT(ISERROR(SEARCH(("In Progress"),(G22))))</formula>
    </cfRule>
  </conditionalFormatting>
  <conditionalFormatting sqref="G26:G29">
    <cfRule type="containsText" dxfId="374" priority="4" operator="containsText" text="Planned">
      <formula>NOT(ISERROR(SEARCH(("Planned"),(G26))))</formula>
    </cfRule>
  </conditionalFormatting>
  <conditionalFormatting sqref="G29">
    <cfRule type="containsText" dxfId="373" priority="2" operator="containsText" text="Cancelled">
      <formula>NOT(ISERROR(SEARCH(("Cancelled"),(G29))))</formula>
    </cfRule>
    <cfRule type="containsText" dxfId="372" priority="3" operator="containsText" text="Postponed">
      <formula>NOT(ISERROR(SEARCH(("Postponed"),(G29))))</formula>
    </cfRule>
    <cfRule type="containsText" dxfId="371" priority="5" operator="containsText" text="Completed">
      <formula>NOT(ISERROR(SEARCH(("Completed"),(G29))))</formula>
    </cfRule>
    <cfRule type="containsText" dxfId="370" priority="6" operator="containsText" text="Replaced">
      <formula>NOT(ISERROR(SEARCH(("Replaced"),(G29))))</formula>
    </cfRule>
  </conditionalFormatting>
  <conditionalFormatting sqref="G30:G53">
    <cfRule type="containsText" dxfId="369" priority="50" operator="containsText" text="Cancelled">
      <formula>NOT(ISERROR(SEARCH(("Cancelled"),(G30))))</formula>
    </cfRule>
    <cfRule type="containsText" dxfId="368" priority="51" operator="containsText" text="Postponed">
      <formula>NOT(ISERROR(SEARCH(("Postponed"),(G30))))</formula>
    </cfRule>
    <cfRule type="containsText" dxfId="367" priority="52" operator="containsText" text="Planned">
      <formula>NOT(ISERROR(SEARCH(("Planned"),(G30))))</formula>
    </cfRule>
    <cfRule type="containsText" dxfId="366" priority="53" operator="containsText" text="Completed">
      <formula>NOT(ISERROR(SEARCH(("Completed"),(G30))))</formula>
    </cfRule>
    <cfRule type="containsText" dxfId="365" priority="54" operator="containsText" text="Replaced">
      <formula>NOT(ISERROR(SEARCH(("Replaced"),(G30))))</formula>
    </cfRule>
  </conditionalFormatting>
  <conditionalFormatting sqref="G48">
    <cfRule type="containsText" dxfId="364" priority="49" operator="containsText" text="In Progress">
      <formula>NOT(ISERROR(SEARCH(("In Progress"),(G48))))</formula>
    </cfRule>
  </conditionalFormatting>
  <conditionalFormatting sqref="I11:J53">
    <cfRule type="cellIs" dxfId="363" priority="7" operator="equal">
      <formula>"Not Applicable"</formula>
    </cfRule>
    <cfRule type="cellIs" dxfId="362" priority="8" operator="equal">
      <formula>"Applicable"</formula>
    </cfRule>
  </conditionalFormatting>
  <dataValidations count="4">
    <dataValidation type="list" allowBlank="1" showErrorMessage="1" sqref="I11:I53" xr:uid="{00000000-0002-0000-2500-000000000000}">
      <formula1>"Applicable,Not Applicable"</formula1>
    </dataValidation>
    <dataValidation type="list" allowBlank="1" showErrorMessage="1" sqref="D7:E7" xr:uid="{00000000-0002-0000-2500-000001000000}">
      <formula1>"Technical,Operations"</formula1>
    </dataValidation>
    <dataValidation type="list" allowBlank="1" showErrorMessage="1" sqref="E48:E53 E32:E33 E11:E27" xr:uid="{00000000-0002-0000-2500-000002000000}">
      <formula1>"High,Medium,Low,R"</formula1>
    </dataValidation>
    <dataValidation type="list" allowBlank="1" showErrorMessage="1" sqref="G11:G53" xr:uid="{00000000-0002-0000-2500-000003000000}">
      <formula1>"Planned,In Progress,Completed,Replaced,Postponed,Cancelled"</formula1>
    </dataValidation>
  </dataValidations>
  <hyperlinks>
    <hyperlink ref="J11" r:id="rId1" xr:uid="{00000000-0004-0000-2500-000000000000}"/>
  </hyperlink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Z1005"/>
  <sheetViews>
    <sheetView topLeftCell="A28" workbookViewId="0">
      <selection activeCell="B45" sqref="B45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3.179687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1.0898437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274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151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172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275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 t="s">
        <v>276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24</v>
      </c>
      <c r="J18" s="36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76</v>
      </c>
      <c r="J33" s="4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26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26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26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26" ht="14.25" customHeight="1">
      <c r="A45" s="15"/>
      <c r="B45" s="33">
        <f t="shared" ref="B45:B53" si="1">B44+1</f>
        <v>35</v>
      </c>
      <c r="C45" s="4" t="s">
        <v>103</v>
      </c>
      <c r="D45" s="45" t="s">
        <v>82</v>
      </c>
      <c r="E45" s="45"/>
      <c r="F45" s="45"/>
      <c r="G45" s="46" t="s">
        <v>8</v>
      </c>
      <c r="H45" s="4">
        <v>2025</v>
      </c>
      <c r="I45" s="48" t="s">
        <v>24</v>
      </c>
      <c r="J45" s="44"/>
      <c r="K45" s="15"/>
      <c r="L45" s="15"/>
      <c r="M45" s="15"/>
    </row>
    <row r="46" spans="1:26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26" ht="14.25" customHeight="1">
      <c r="A47" s="15"/>
      <c r="B47" s="33">
        <f t="shared" si="1"/>
        <v>37</v>
      </c>
      <c r="C47" s="4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26" ht="16.5" customHeight="1">
      <c r="A48" s="15"/>
      <c r="B48" s="33">
        <f t="shared" ref="B48" si="2">COUNTA($B$5:B42)</f>
        <v>38</v>
      </c>
      <c r="C48" s="89" t="s">
        <v>103</v>
      </c>
      <c r="D48" s="90" t="s">
        <v>330</v>
      </c>
      <c r="E48" s="12" t="s">
        <v>114</v>
      </c>
      <c r="F48" s="45"/>
      <c r="G48" s="46" t="s">
        <v>15</v>
      </c>
      <c r="H48" s="9">
        <v>2026</v>
      </c>
      <c r="I48" s="78" t="s">
        <v>24</v>
      </c>
      <c r="J48" s="44"/>
      <c r="K48" s="15"/>
      <c r="L48" s="15"/>
      <c r="M48" s="51"/>
    </row>
    <row r="49" spans="1:26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26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26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/>
      <c r="F51" s="45"/>
      <c r="G51" s="46"/>
      <c r="H51" s="4"/>
      <c r="I51" s="48" t="s">
        <v>24</v>
      </c>
      <c r="J51" s="44"/>
      <c r="K51" s="15"/>
      <c r="L51" s="15"/>
      <c r="M51" s="15"/>
    </row>
    <row r="52" spans="1:26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26" ht="16.5" customHeigh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26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26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26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15"/>
      <c r="B71" s="65"/>
      <c r="G71" s="66"/>
      <c r="K71" s="15"/>
      <c r="L71" s="15"/>
      <c r="M71" s="15"/>
    </row>
    <row r="72" spans="1:26" ht="14.25" customHeight="1">
      <c r="A72" s="15"/>
      <c r="B72" s="65"/>
      <c r="G72" s="66"/>
      <c r="K72" s="15"/>
      <c r="L72" s="15"/>
      <c r="M72" s="15"/>
    </row>
    <row r="73" spans="1:26" ht="14.25" customHeight="1">
      <c r="A73" s="15"/>
      <c r="B73" s="65"/>
      <c r="G73" s="66"/>
      <c r="K73" s="15"/>
      <c r="L73" s="15"/>
      <c r="M73" s="15"/>
    </row>
    <row r="74" spans="1:26" ht="14.25" customHeight="1">
      <c r="A74" s="15"/>
      <c r="B74" s="65"/>
      <c r="G74" s="66"/>
      <c r="K74" s="15"/>
      <c r="L74" s="15"/>
      <c r="M74" s="15"/>
    </row>
    <row r="75" spans="1:26" ht="14.25" customHeight="1">
      <c r="A75" s="15"/>
      <c r="B75" s="65"/>
      <c r="G75" s="66"/>
      <c r="K75" s="15"/>
      <c r="L75" s="15"/>
      <c r="M75" s="15"/>
    </row>
    <row r="76" spans="1:26" ht="14.25" customHeight="1">
      <c r="A76" s="15"/>
      <c r="B76" s="65"/>
      <c r="G76" s="66"/>
      <c r="K76" s="15"/>
      <c r="L76" s="15"/>
      <c r="M76" s="15"/>
    </row>
    <row r="77" spans="1:26" ht="14.25" customHeight="1">
      <c r="A77" s="15"/>
      <c r="B77" s="65"/>
      <c r="G77" s="66"/>
      <c r="K77" s="15"/>
      <c r="L77" s="15"/>
      <c r="M77" s="15"/>
    </row>
    <row r="78" spans="1:26" ht="14.25" customHeight="1">
      <c r="A78" s="15"/>
      <c r="B78" s="65"/>
      <c r="G78" s="66"/>
      <c r="K78" s="15"/>
      <c r="L78" s="15"/>
      <c r="M78" s="15"/>
    </row>
    <row r="79" spans="1:26" ht="14.25" customHeight="1">
      <c r="A79" s="15"/>
      <c r="B79" s="65"/>
      <c r="G79" s="66"/>
      <c r="K79" s="15"/>
      <c r="L79" s="15"/>
      <c r="M79" s="15"/>
    </row>
    <row r="80" spans="1:26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18">
    <cfRule type="containsText" dxfId="361" priority="73" operator="containsText" text="Planned">
      <formula>NOT(ISERROR(SEARCH(("Planned"),(G11))))</formula>
    </cfRule>
  </conditionalFormatting>
  <conditionalFormatting sqref="G11:G19">
    <cfRule type="containsText" dxfId="360" priority="74" operator="containsText" text="Completed">
      <formula>NOT(ISERROR(SEARCH(("Completed"),(G11))))</formula>
    </cfRule>
    <cfRule type="containsText" dxfId="359" priority="75" operator="containsText" text="Replaced">
      <formula>NOT(ISERROR(SEARCH(("Replaced"),(G11))))</formula>
    </cfRule>
  </conditionalFormatting>
  <conditionalFormatting sqref="G11:G21">
    <cfRule type="containsText" dxfId="358" priority="76" operator="containsText" text="In Progress">
      <formula>NOT(ISERROR(SEARCH(("In Progress"),(G11))))</formula>
    </cfRule>
    <cfRule type="containsText" dxfId="357" priority="77" operator="containsText" text="Cancelled">
      <formula>NOT(ISERROR(SEARCH(("Cancelled"),(G11))))</formula>
    </cfRule>
    <cfRule type="containsText" dxfId="356" priority="78" operator="containsText" text="Postponed">
      <formula>NOT(ISERROR(SEARCH(("Postponed"),(G11))))</formula>
    </cfRule>
  </conditionalFormatting>
  <conditionalFormatting sqref="G19:G21">
    <cfRule type="containsText" dxfId="355" priority="79" operator="containsText" text="Planned">
      <formula>NOT(ISERROR(SEARCH(("Planned"),(G19))))</formula>
    </cfRule>
  </conditionalFormatting>
  <conditionalFormatting sqref="G20:G21">
    <cfRule type="containsText" dxfId="354" priority="81" operator="containsText" text="Completed">
      <formula>NOT(ISERROR(SEARCH(("Completed"),(G20))))</formula>
    </cfRule>
    <cfRule type="containsText" dxfId="353" priority="82" operator="containsText" text="Replaced">
      <formula>NOT(ISERROR(SEARCH(("Replaced"),(G20))))</formula>
    </cfRule>
  </conditionalFormatting>
  <conditionalFormatting sqref="G22:G25">
    <cfRule type="containsText" dxfId="352" priority="20" operator="containsText" text="Planned">
      <formula>NOT(ISERROR(SEARCH(("Planned"),(G22))))</formula>
    </cfRule>
    <cfRule type="containsText" dxfId="351" priority="21" operator="containsText" text="Completed">
      <formula>NOT(ISERROR(SEARCH(("Completed"),(G22))))</formula>
    </cfRule>
  </conditionalFormatting>
  <conditionalFormatting sqref="G22:G28">
    <cfRule type="containsText" dxfId="350" priority="11" operator="containsText" text="Cancelled">
      <formula>NOT(ISERROR(SEARCH(("Cancelled"),(G22))))</formula>
    </cfRule>
    <cfRule type="containsText" dxfId="349" priority="12" operator="containsText" text="Postponed">
      <formula>NOT(ISERROR(SEARCH(("Postponed"),(G22))))</formula>
    </cfRule>
    <cfRule type="containsText" dxfId="348" priority="22" operator="containsText" text="Replaced">
      <formula>NOT(ISERROR(SEARCH(("Replaced"),(G22))))</formula>
    </cfRule>
  </conditionalFormatting>
  <conditionalFormatting sqref="G22:G53">
    <cfRule type="containsText" dxfId="347" priority="1" operator="containsText" text="In Progress">
      <formula>NOT(ISERROR(SEARCH(("In Progress"),(G22))))</formula>
    </cfRule>
  </conditionalFormatting>
  <conditionalFormatting sqref="G26:G53">
    <cfRule type="containsText" dxfId="346" priority="4" operator="containsText" text="Planned">
      <formula>NOT(ISERROR(SEARCH(("Planned"),(G26))))</formula>
    </cfRule>
    <cfRule type="containsText" dxfId="345" priority="5" operator="containsText" text="Completed">
      <formula>NOT(ISERROR(SEARCH(("Completed"),(G26))))</formula>
    </cfRule>
  </conditionalFormatting>
  <conditionalFormatting sqref="G29:G53">
    <cfRule type="containsText" dxfId="344" priority="2" operator="containsText" text="Cancelled">
      <formula>NOT(ISERROR(SEARCH(("Cancelled"),(G29))))</formula>
    </cfRule>
    <cfRule type="containsText" dxfId="343" priority="3" operator="containsText" text="Postponed">
      <formula>NOT(ISERROR(SEARCH(("Postponed"),(G29))))</formula>
    </cfRule>
    <cfRule type="containsText" dxfId="342" priority="6" operator="containsText" text="Replaced">
      <formula>NOT(ISERROR(SEARCH(("Replaced"),(G29))))</formula>
    </cfRule>
  </conditionalFormatting>
  <conditionalFormatting sqref="I11:J53">
    <cfRule type="cellIs" dxfId="341" priority="7" operator="equal">
      <formula>"Not Applicable"</formula>
    </cfRule>
    <cfRule type="cellIs" dxfId="340" priority="8" operator="equal">
      <formula>"Applicable"</formula>
    </cfRule>
  </conditionalFormatting>
  <dataValidations count="4">
    <dataValidation type="list" allowBlank="1" showErrorMessage="1" sqref="I11:I53" xr:uid="{00000000-0002-0000-2600-000000000000}">
      <formula1>"Applicable,Not Applicable"</formula1>
    </dataValidation>
    <dataValidation type="list" allowBlank="1" showErrorMessage="1" sqref="D7:E7" xr:uid="{00000000-0002-0000-2600-000001000000}">
      <formula1>"Technical,Operations"</formula1>
    </dataValidation>
    <dataValidation type="list" allowBlank="1" showErrorMessage="1" sqref="E48:E53 E32:E33 E11:E27" xr:uid="{00000000-0002-0000-2600-000002000000}">
      <formula1>"High,Medium,Low,R"</formula1>
    </dataValidation>
    <dataValidation type="list" allowBlank="1" showErrorMessage="1" sqref="G11:G53" xr:uid="{00000000-0002-0000-2600-000003000000}">
      <formula1>"Planned,In Progress,Completed,Replaced,Postponed,Cancelled"</formula1>
    </dataValidation>
  </dataValidations>
  <hyperlinks>
    <hyperlink ref="J12" r:id="rId1" xr:uid="{00000000-0004-0000-2600-000000000000}"/>
  </hyperlinks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Z1004"/>
  <sheetViews>
    <sheetView topLeftCell="A29" workbookViewId="0">
      <selection activeCell="B48" sqref="B48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0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277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134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172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278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 t="s">
        <v>279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</row>
    <row r="33" spans="1:13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</row>
    <row r="34" spans="1:13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</row>
    <row r="35" spans="1:13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</row>
    <row r="40" spans="1:13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ref="B45:B52" si="1">B44+1</f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v>37</v>
      </c>
      <c r="C47" s="4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f t="shared" si="1"/>
        <v>38</v>
      </c>
      <c r="C48" s="89" t="s">
        <v>103</v>
      </c>
      <c r="D48" s="90" t="s">
        <v>330</v>
      </c>
      <c r="E48" s="12" t="s">
        <v>114</v>
      </c>
      <c r="F48" s="45"/>
      <c r="G48" s="46" t="s">
        <v>8</v>
      </c>
      <c r="H48" s="9">
        <v>2026</v>
      </c>
      <c r="I48" s="78" t="s">
        <v>24</v>
      </c>
      <c r="J48" s="92" t="str">
        <f>HYPERLINK("https://drive.google.com/file/d/1jScYlCVIvD1uLGfuwn7XriRWw2QWbSPd/view?usp=drive_link","Data analytics")</f>
        <v>Data analytics</v>
      </c>
      <c r="K48" s="15"/>
      <c r="L48" s="15"/>
      <c r="M48" s="51"/>
    </row>
    <row r="49" spans="1:13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 t="s">
        <v>7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ref="B53" si="2">B52+1</f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5">
    <cfRule type="containsText" dxfId="339" priority="18" operator="containsText" text="Cancelled">
      <formula>NOT(ISERROR(SEARCH(("Cancelled"),(G11))))</formula>
    </cfRule>
    <cfRule type="containsText" dxfId="338" priority="19" operator="containsText" text="Postponed">
      <formula>NOT(ISERROR(SEARCH(("Postponed"),(G11))))</formula>
    </cfRule>
    <cfRule type="containsText" dxfId="337" priority="20" operator="containsText" text="Planned">
      <formula>NOT(ISERROR(SEARCH(("Planned"),(G11))))</formula>
    </cfRule>
    <cfRule type="containsText" dxfId="336" priority="21" operator="containsText" text="Completed">
      <formula>NOT(ISERROR(SEARCH(("Completed"),(G11))))</formula>
    </cfRule>
    <cfRule type="containsText" dxfId="335" priority="22" operator="containsText" text="Replaced">
      <formula>NOT(ISERROR(SEARCH(("Replaced"),(G11))))</formula>
    </cfRule>
  </conditionalFormatting>
  <conditionalFormatting sqref="G11:G53">
    <cfRule type="containsText" dxfId="334" priority="1" operator="containsText" text="In Progress">
      <formula>NOT(ISERROR(SEARCH(("In Progress"),(G11))))</formula>
    </cfRule>
  </conditionalFormatting>
  <conditionalFormatting sqref="G26:G53">
    <cfRule type="containsText" dxfId="333" priority="4" operator="containsText" text="Planned">
      <formula>NOT(ISERROR(SEARCH(("Planned"),(G26))))</formula>
    </cfRule>
    <cfRule type="containsText" dxfId="332" priority="5" operator="containsText" text="Completed">
      <formula>NOT(ISERROR(SEARCH(("Completed"),(G26))))</formula>
    </cfRule>
    <cfRule type="containsText" dxfId="331" priority="6" operator="containsText" text="Replaced">
      <formula>NOT(ISERROR(SEARCH(("Replaced"),(G26))))</formula>
    </cfRule>
  </conditionalFormatting>
  <conditionalFormatting sqref="G29:G53">
    <cfRule type="containsText" dxfId="330" priority="2" operator="containsText" text="Cancelled">
      <formula>NOT(ISERROR(SEARCH(("Cancelled"),(G29))))</formula>
    </cfRule>
    <cfRule type="containsText" dxfId="329" priority="3" operator="containsText" text="Postponed">
      <formula>NOT(ISERROR(SEARCH(("Postponed"),(G29))))</formula>
    </cfRule>
  </conditionalFormatting>
  <conditionalFormatting sqref="I11:J53">
    <cfRule type="cellIs" dxfId="328" priority="7" operator="equal">
      <formula>"Not Applicable"</formula>
    </cfRule>
    <cfRule type="cellIs" dxfId="327" priority="8" operator="equal">
      <formula>"Applicable"</formula>
    </cfRule>
  </conditionalFormatting>
  <dataValidations disablePrompts="1" count="4">
    <dataValidation type="list" allowBlank="1" showErrorMessage="1" sqref="D7:E7" xr:uid="{00000000-0002-0000-2700-000001000000}">
      <formula1>"Technical,Operations"</formula1>
    </dataValidation>
    <dataValidation type="list" allowBlank="1" showErrorMessage="1" sqref="E48:E53 E32:E33 E11:E27" xr:uid="{00000000-0002-0000-2700-000002000000}">
      <formula1>"High,Medium,Low,R"</formula1>
    </dataValidation>
    <dataValidation type="list" allowBlank="1" showErrorMessage="1" sqref="I11:I53" xr:uid="{00000000-0002-0000-2700-000000000000}">
      <formula1>"Applicable,Not Applicable"</formula1>
    </dataValidation>
    <dataValidation type="list" allowBlank="1" showErrorMessage="1" sqref="G11:G53" xr:uid="{00000000-0002-0000-2700-000003000000}">
      <formula1>"Planned,In Progress,Completed,Replaced,Postponed,Cancelled"</formula1>
    </dataValidation>
  </dataValidations>
  <hyperlinks>
    <hyperlink ref="J12" r:id="rId1" xr:uid="{00000000-0004-0000-2700-000000000000}"/>
  </hyperlinks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Z1005"/>
  <sheetViews>
    <sheetView topLeftCell="A29" workbookViewId="0">
      <selection activeCell="B46" sqref="B46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0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280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207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56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56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281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 t="s">
        <v>282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 t="s">
        <v>7</v>
      </c>
      <c r="F14" s="40"/>
      <c r="G14" s="41" t="s">
        <v>8</v>
      </c>
      <c r="H14" s="9">
        <v>2026</v>
      </c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 t="s">
        <v>7</v>
      </c>
      <c r="F15" s="42">
        <v>2026</v>
      </c>
      <c r="G15" s="41" t="s">
        <v>15</v>
      </c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>
        <v>2026</v>
      </c>
      <c r="G16" s="8" t="s">
        <v>15</v>
      </c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>
        <v>2026</v>
      </c>
      <c r="G17" s="8" t="s">
        <v>15</v>
      </c>
      <c r="H17" s="9"/>
      <c r="I17" s="10" t="s">
        <v>24</v>
      </c>
      <c r="J17" s="36"/>
      <c r="K17" s="15"/>
      <c r="L17" s="15"/>
      <c r="M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  <c r="K32" s="15"/>
      <c r="L32" s="15"/>
      <c r="M32" s="15"/>
    </row>
    <row r="33" spans="1:13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76</v>
      </c>
      <c r="J33" s="44"/>
      <c r="K33" s="15"/>
      <c r="L33" s="15"/>
      <c r="M33" s="15"/>
    </row>
    <row r="34" spans="1:13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</row>
    <row r="35" spans="1:13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</row>
    <row r="36" spans="1:13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</row>
    <row r="40" spans="1:13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 t="s">
        <v>113</v>
      </c>
      <c r="F40" s="45"/>
      <c r="G40" s="46" t="s">
        <v>8</v>
      </c>
      <c r="H40" s="9">
        <v>2021</v>
      </c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f t="shared" ref="B45:B53" si="1">B44+1</f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f t="shared" si="1"/>
        <v>37</v>
      </c>
      <c r="C47" s="4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f t="shared" ref="B48" si="2">COUNTA($B$5:B42)</f>
        <v>38</v>
      </c>
      <c r="C48" s="89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92" t="str">
        <f>HYPERLINK("https://drive.google.com/file/d/1jus4QhNI2WQOWsEvO9iMAj7Mut-b1Jew/view?usp=drive_link","Data Cert")</f>
        <v>Data Cert</v>
      </c>
      <c r="K48" s="15"/>
      <c r="L48" s="15"/>
      <c r="M48" s="51"/>
    </row>
    <row r="49" spans="1:13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 t="s">
        <v>71</v>
      </c>
      <c r="F51" s="45"/>
      <c r="G51" s="46" t="s">
        <v>8</v>
      </c>
      <c r="H51" s="4">
        <v>2026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58"/>
      <c r="C55" s="15"/>
      <c r="D55" s="15"/>
      <c r="E55" s="15"/>
      <c r="F55" s="15">
        <v>202</v>
      </c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5">
    <cfRule type="containsText" dxfId="326" priority="20" operator="containsText" text="Planned">
      <formula>NOT(ISERROR(SEARCH(("Planned"),(G11))))</formula>
    </cfRule>
  </conditionalFormatting>
  <conditionalFormatting sqref="G11:G28">
    <cfRule type="containsText" dxfId="325" priority="11" operator="containsText" text="Cancelled">
      <formula>NOT(ISERROR(SEARCH(("Cancelled"),(G11))))</formula>
    </cfRule>
    <cfRule type="containsText" dxfId="324" priority="12" operator="containsText" text="Postponed">
      <formula>NOT(ISERROR(SEARCH(("Postponed"),(G11))))</formula>
    </cfRule>
    <cfRule type="containsText" dxfId="323" priority="21" operator="containsText" text="Completed">
      <formula>NOT(ISERROR(SEARCH(("Completed"),(G11))))</formula>
    </cfRule>
    <cfRule type="containsText" dxfId="322" priority="22" operator="containsText" text="Replaced">
      <formula>NOT(ISERROR(SEARCH(("Replaced"),(G11))))</formula>
    </cfRule>
  </conditionalFormatting>
  <conditionalFormatting sqref="G11:G53">
    <cfRule type="containsText" dxfId="321" priority="1" operator="containsText" text="In Progress">
      <formula>NOT(ISERROR(SEARCH(("In Progress"),(G11))))</formula>
    </cfRule>
  </conditionalFormatting>
  <conditionalFormatting sqref="G26:G53">
    <cfRule type="containsText" dxfId="320" priority="4" operator="containsText" text="Planned">
      <formula>NOT(ISERROR(SEARCH(("Planned"),(G26))))</formula>
    </cfRule>
  </conditionalFormatting>
  <conditionalFormatting sqref="G29:G53">
    <cfRule type="containsText" dxfId="319" priority="2" operator="containsText" text="Cancelled">
      <formula>NOT(ISERROR(SEARCH(("Cancelled"),(G29))))</formula>
    </cfRule>
    <cfRule type="containsText" dxfId="318" priority="3" operator="containsText" text="Postponed">
      <formula>NOT(ISERROR(SEARCH(("Postponed"),(G29))))</formula>
    </cfRule>
    <cfRule type="containsText" dxfId="317" priority="5" operator="containsText" text="Completed">
      <formula>NOT(ISERROR(SEARCH(("Completed"),(G29))))</formula>
    </cfRule>
    <cfRule type="containsText" dxfId="316" priority="6" operator="containsText" text="Replaced">
      <formula>NOT(ISERROR(SEARCH(("Replaced"),(G29))))</formula>
    </cfRule>
  </conditionalFormatting>
  <conditionalFormatting sqref="I11:J53">
    <cfRule type="cellIs" dxfId="315" priority="7" operator="equal">
      <formula>"Not Applicable"</formula>
    </cfRule>
    <cfRule type="cellIs" dxfId="314" priority="8" operator="equal">
      <formula>"Applicable"</formula>
    </cfRule>
  </conditionalFormatting>
  <dataValidations disablePrompts="1" count="4">
    <dataValidation type="list" allowBlank="1" showErrorMessage="1" sqref="I11:I53" xr:uid="{00000000-0002-0000-2800-000000000000}">
      <formula1>"Applicable,Not Applicable"</formula1>
    </dataValidation>
    <dataValidation type="list" allowBlank="1" showErrorMessage="1" sqref="D7:E7" xr:uid="{00000000-0002-0000-2800-000001000000}">
      <formula1>"Technical,Operations"</formula1>
    </dataValidation>
    <dataValidation type="list" allowBlank="1" showErrorMessage="1" sqref="E48:E53 E32:E33 E11:E27" xr:uid="{00000000-0002-0000-2800-000002000000}">
      <formula1>"High,Medium,Low,R"</formula1>
    </dataValidation>
    <dataValidation type="list" allowBlank="1" showErrorMessage="1" sqref="G11:G53" xr:uid="{00000000-0002-0000-2800-000003000000}">
      <formula1>"Planned,In Progress,Completed,Replaced,Postponed,Cancelled"</formula1>
    </dataValidation>
  </dataValidations>
  <hyperlinks>
    <hyperlink ref="J12" r:id="rId1" xr:uid="{00000000-0004-0000-2800-000000000000}"/>
  </hyperlinks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Z1004"/>
  <sheetViews>
    <sheetView topLeftCell="A33" workbookViewId="0">
      <selection activeCell="C48" sqref="C48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0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283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151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151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56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284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 t="s">
        <v>285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76</v>
      </c>
      <c r="J33" s="4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76</v>
      </c>
      <c r="J39" s="4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26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 t="s">
        <v>286</v>
      </c>
      <c r="F42" s="45"/>
      <c r="G42" s="46" t="s">
        <v>8</v>
      </c>
      <c r="H42" s="9">
        <v>2019</v>
      </c>
      <c r="I42" s="48" t="s">
        <v>24</v>
      </c>
      <c r="J42" s="44"/>
      <c r="K42" s="15"/>
      <c r="L42" s="15"/>
      <c r="M42" s="15"/>
    </row>
    <row r="43" spans="1:26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26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26" ht="14.25" customHeight="1">
      <c r="A45" s="15"/>
      <c r="B45" s="33"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26" ht="14.25" customHeight="1">
      <c r="A46" s="15"/>
      <c r="B46" s="33">
        <f t="shared" ref="B46:B52" si="1">B45+1</f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26" ht="14.25" customHeight="1">
      <c r="A47" s="15"/>
      <c r="B47" s="33">
        <v>37</v>
      </c>
      <c r="C47" s="4" t="s">
        <v>103</v>
      </c>
      <c r="D47" s="45" t="s">
        <v>183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26" ht="16.5" customHeight="1">
      <c r="A48" s="15"/>
      <c r="B48" s="33">
        <f t="shared" si="1"/>
        <v>38</v>
      </c>
      <c r="C48" s="89" t="s">
        <v>103</v>
      </c>
      <c r="D48" s="90" t="s">
        <v>330</v>
      </c>
      <c r="E48" s="12" t="s">
        <v>114</v>
      </c>
      <c r="F48" s="45"/>
      <c r="G48" s="46" t="s">
        <v>8</v>
      </c>
      <c r="H48" s="9">
        <v>2026</v>
      </c>
      <c r="I48" s="78" t="s">
        <v>24</v>
      </c>
      <c r="J48" s="92" t="str">
        <f>HYPERLINK("https://drive.google.com/file/d/1m2UJCTc343i60UP8EPvaclBTio-RPrB3/view?usp=drive_link","Data Analytics")</f>
        <v>Data Analytics</v>
      </c>
      <c r="K48" s="15"/>
      <c r="L48" s="15"/>
      <c r="M48" s="51"/>
    </row>
    <row r="49" spans="1:26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26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26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/>
      <c r="F51" s="45"/>
      <c r="G51" s="46"/>
      <c r="H51" s="4"/>
      <c r="I51" s="48" t="s">
        <v>24</v>
      </c>
      <c r="J51" s="44"/>
      <c r="K51" s="15"/>
      <c r="L51" s="15"/>
      <c r="M51" s="15"/>
    </row>
    <row r="52" spans="1:26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26" ht="16.5" customHeight="1">
      <c r="A53" s="15"/>
      <c r="B53" s="33">
        <f t="shared" ref="B53" si="2">B52+1</f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26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26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26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15"/>
      <c r="B71" s="65"/>
      <c r="G71" s="66"/>
      <c r="K71" s="15"/>
      <c r="L71" s="15"/>
      <c r="M71" s="15"/>
    </row>
    <row r="72" spans="1:26" ht="14.25" customHeight="1">
      <c r="A72" s="15"/>
      <c r="B72" s="65"/>
      <c r="G72" s="66"/>
      <c r="K72" s="15"/>
      <c r="L72" s="15"/>
      <c r="M72" s="15"/>
    </row>
    <row r="73" spans="1:26" ht="14.25" customHeight="1">
      <c r="A73" s="15"/>
      <c r="B73" s="65"/>
      <c r="G73" s="66"/>
      <c r="K73" s="15"/>
      <c r="L73" s="15"/>
      <c r="M73" s="15"/>
    </row>
    <row r="74" spans="1:26" ht="14.25" customHeight="1">
      <c r="A74" s="15"/>
      <c r="B74" s="65"/>
      <c r="G74" s="66"/>
      <c r="K74" s="15"/>
      <c r="L74" s="15"/>
      <c r="M74" s="15"/>
    </row>
    <row r="75" spans="1:26" ht="14.25" customHeight="1">
      <c r="A75" s="15"/>
      <c r="B75" s="65"/>
      <c r="G75" s="66"/>
      <c r="K75" s="15"/>
      <c r="L75" s="15"/>
      <c r="M75" s="15"/>
    </row>
    <row r="76" spans="1:26" ht="14.25" customHeight="1">
      <c r="A76" s="15"/>
      <c r="B76" s="65"/>
      <c r="G76" s="66"/>
      <c r="K76" s="15"/>
      <c r="L76" s="15"/>
      <c r="M76" s="15"/>
    </row>
    <row r="77" spans="1:26" ht="14.25" customHeight="1">
      <c r="A77" s="15"/>
      <c r="B77" s="65"/>
      <c r="G77" s="66"/>
      <c r="K77" s="15"/>
      <c r="L77" s="15"/>
      <c r="M77" s="15"/>
    </row>
    <row r="78" spans="1:26" ht="14.25" customHeight="1">
      <c r="A78" s="15"/>
      <c r="B78" s="65"/>
      <c r="G78" s="66"/>
      <c r="K78" s="15"/>
      <c r="L78" s="15"/>
      <c r="M78" s="15"/>
    </row>
    <row r="79" spans="1:26" ht="14.25" customHeight="1">
      <c r="A79" s="15"/>
      <c r="B79" s="65"/>
      <c r="G79" s="66"/>
      <c r="K79" s="15"/>
      <c r="L79" s="15"/>
      <c r="M79" s="15"/>
    </row>
    <row r="80" spans="1:26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5 G29:G53">
    <cfRule type="containsText" dxfId="313" priority="12" operator="containsText" text="Planned">
      <formula>NOT(ISERROR(SEARCH(("Planned"),(G11))))</formula>
    </cfRule>
    <cfRule type="containsText" dxfId="312" priority="13" operator="containsText" text="Completed">
      <formula>NOT(ISERROR(SEARCH(("Completed"),(G11))))</formula>
    </cfRule>
    <cfRule type="containsText" dxfId="311" priority="14" operator="containsText" text="Replaced">
      <formula>NOT(ISERROR(SEARCH(("Replaced"),(G11))))</formula>
    </cfRule>
  </conditionalFormatting>
  <conditionalFormatting sqref="G11:G53">
    <cfRule type="containsText" dxfId="310" priority="1" operator="containsText" text="In Progress">
      <formula>NOT(ISERROR(SEARCH(("In Progress"),(G11))))</formula>
    </cfRule>
    <cfRule type="containsText" dxfId="309" priority="3" operator="containsText" text="Cancelled">
      <formula>NOT(ISERROR(SEARCH(("Cancelled"),(G11))))</formula>
    </cfRule>
    <cfRule type="containsText" dxfId="308" priority="4" operator="containsText" text="Postponed">
      <formula>NOT(ISERROR(SEARCH(("Postponed"),(G11))))</formula>
    </cfRule>
  </conditionalFormatting>
  <conditionalFormatting sqref="G26:G28">
    <cfRule type="containsText" dxfId="307" priority="2" operator="containsText" text="Planned">
      <formula>NOT(ISERROR(SEARCH(("Planned"),(G26))))</formula>
    </cfRule>
  </conditionalFormatting>
  <conditionalFormatting sqref="I11:J53">
    <cfRule type="cellIs" dxfId="306" priority="5" operator="equal">
      <formula>"Not Applicable"</formula>
    </cfRule>
    <cfRule type="cellIs" dxfId="305" priority="6" operator="equal">
      <formula>"Applicable"</formula>
    </cfRule>
  </conditionalFormatting>
  <dataValidations count="4">
    <dataValidation type="list" allowBlank="1" showErrorMessage="1" sqref="D7:E7" xr:uid="{00000000-0002-0000-2900-000001000000}">
      <formula1>"Technical,Operations"</formula1>
    </dataValidation>
    <dataValidation type="list" allowBlank="1" showErrorMessage="1" sqref="E48:E53 E32:E33 E11:E27" xr:uid="{00000000-0002-0000-2900-000002000000}">
      <formula1>"High,Medium,Low,R"</formula1>
    </dataValidation>
    <dataValidation type="list" allowBlank="1" showErrorMessage="1" sqref="I11:I53" xr:uid="{00000000-0002-0000-2900-000000000000}">
      <formula1>"Applicable,Not Applicable"</formula1>
    </dataValidation>
    <dataValidation type="list" allowBlank="1" showErrorMessage="1" sqref="G11:G53" xr:uid="{00000000-0002-0000-2900-000003000000}">
      <formula1>"Planned,In Progress,Completed,Replaced,Postponed,Cancelled"</formula1>
    </dataValidation>
  </dataValidations>
  <hyperlinks>
    <hyperlink ref="J12" r:id="rId1" xr:uid="{00000000-0004-0000-2900-000000000000}"/>
  </hyperlink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Z1004"/>
  <sheetViews>
    <sheetView topLeftCell="A29" workbookViewId="0">
      <selection activeCell="B48" sqref="B48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12.453125" customWidth="1"/>
    <col min="9" max="9" width="12.08984375" customWidth="1"/>
    <col min="10" max="10" width="14.81640625" customWidth="1"/>
    <col min="11" max="11" width="9.453125" customWidth="1"/>
    <col min="12" max="12" width="11.0898437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287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288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134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159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220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289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 t="s">
        <v>290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 t="s">
        <v>7</v>
      </c>
      <c r="F21" s="1"/>
      <c r="G21" s="8" t="s">
        <v>8</v>
      </c>
      <c r="H21" s="9">
        <v>2022</v>
      </c>
      <c r="I21" s="10" t="s">
        <v>24</v>
      </c>
      <c r="J21" s="36"/>
      <c r="K21" s="15"/>
      <c r="L21" s="15"/>
      <c r="M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24</v>
      </c>
      <c r="J30" s="44"/>
      <c r="K30" s="15"/>
      <c r="L30" s="15"/>
      <c r="M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24</v>
      </c>
      <c r="J31" s="44"/>
      <c r="K31" s="15"/>
      <c r="L31" s="15"/>
      <c r="M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</row>
    <row r="33" spans="1:13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</row>
    <row r="34" spans="1:13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76</v>
      </c>
      <c r="J34" s="44"/>
      <c r="K34" s="15"/>
      <c r="L34" s="15"/>
      <c r="M34" s="15"/>
    </row>
    <row r="35" spans="1:13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76</v>
      </c>
      <c r="J35" s="44"/>
      <c r="K35" s="15"/>
      <c r="L35" s="15"/>
      <c r="M35" s="15"/>
    </row>
    <row r="36" spans="1:13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</row>
    <row r="37" spans="1:13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</row>
    <row r="38" spans="1:13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</row>
    <row r="39" spans="1:13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76</v>
      </c>
      <c r="J39" s="44"/>
      <c r="K39" s="15"/>
      <c r="L39" s="15"/>
      <c r="M39" s="15"/>
    </row>
    <row r="40" spans="1:13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</row>
    <row r="41" spans="1:13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13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13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13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13" ht="14.25" customHeight="1">
      <c r="A45" s="15"/>
      <c r="B45" s="33"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13" ht="14.25" customHeight="1">
      <c r="A46" s="15"/>
      <c r="B46" s="33">
        <f t="shared" ref="B46:B52" si="1">B45+1</f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13" ht="14.25" customHeight="1">
      <c r="A47" s="15"/>
      <c r="B47" s="33">
        <v>37</v>
      </c>
      <c r="C47" s="4" t="s">
        <v>103</v>
      </c>
      <c r="D47" s="45" t="s">
        <v>291</v>
      </c>
      <c r="E47" s="45" t="s">
        <v>105</v>
      </c>
      <c r="F47" s="45"/>
      <c r="G47" s="46" t="s">
        <v>8</v>
      </c>
      <c r="H47" s="4">
        <v>2022</v>
      </c>
      <c r="I47" s="48" t="s">
        <v>24</v>
      </c>
      <c r="J47" s="44"/>
      <c r="K47" s="15"/>
      <c r="L47" s="15"/>
      <c r="M47" s="15"/>
    </row>
    <row r="48" spans="1:13" ht="16.5" customHeight="1">
      <c r="A48" s="15"/>
      <c r="B48" s="33">
        <f t="shared" si="1"/>
        <v>38</v>
      </c>
      <c r="C48" s="89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44"/>
      <c r="K48" s="15"/>
      <c r="L48" s="15"/>
      <c r="M48" s="51"/>
    </row>
    <row r="49" spans="1:13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13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13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 t="s">
        <v>7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13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13" ht="16.5" customHeight="1">
      <c r="A53" s="15"/>
      <c r="B53" s="33">
        <f t="shared" ref="B53" si="2">B52+1</f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13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13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13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</row>
    <row r="57" spans="1:13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</row>
    <row r="58" spans="1:13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</row>
    <row r="59" spans="1:13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</row>
    <row r="60" spans="1:13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</row>
    <row r="61" spans="1:13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</row>
    <row r="62" spans="1:13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</row>
    <row r="63" spans="1:13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</row>
    <row r="64" spans="1:13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</row>
    <row r="65" spans="1:13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</row>
    <row r="66" spans="1:13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</row>
    <row r="67" spans="1:13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</row>
    <row r="68" spans="1:13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</row>
    <row r="69" spans="1:13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</row>
    <row r="70" spans="1:13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</row>
    <row r="71" spans="1:13" ht="14.25" customHeight="1">
      <c r="A71" s="15"/>
      <c r="B71" s="65"/>
      <c r="G71" s="66"/>
      <c r="K71" s="15"/>
      <c r="L71" s="15"/>
      <c r="M71" s="15"/>
    </row>
    <row r="72" spans="1:13" ht="14.25" customHeight="1">
      <c r="A72" s="15"/>
      <c r="B72" s="65"/>
      <c r="G72" s="66"/>
      <c r="K72" s="15"/>
      <c r="L72" s="15"/>
      <c r="M72" s="15"/>
    </row>
    <row r="73" spans="1:13" ht="14.25" customHeight="1">
      <c r="A73" s="15"/>
      <c r="B73" s="65"/>
      <c r="G73" s="66"/>
      <c r="K73" s="15"/>
      <c r="L73" s="15"/>
      <c r="M73" s="15"/>
    </row>
    <row r="74" spans="1:13" ht="14.25" customHeight="1">
      <c r="A74" s="15"/>
      <c r="B74" s="65"/>
      <c r="G74" s="66"/>
      <c r="K74" s="15"/>
      <c r="L74" s="15"/>
      <c r="M74" s="15"/>
    </row>
    <row r="75" spans="1:13" ht="14.25" customHeight="1">
      <c r="A75" s="15"/>
      <c r="B75" s="65"/>
      <c r="G75" s="66"/>
      <c r="K75" s="15"/>
      <c r="L75" s="15"/>
      <c r="M75" s="15"/>
    </row>
    <row r="76" spans="1:13" ht="14.25" customHeight="1">
      <c r="A76" s="15"/>
      <c r="B76" s="65"/>
      <c r="G76" s="66"/>
      <c r="K76" s="15"/>
      <c r="L76" s="15"/>
      <c r="M76" s="15"/>
    </row>
    <row r="77" spans="1:13" ht="14.25" customHeight="1">
      <c r="A77" s="15"/>
      <c r="B77" s="65"/>
      <c r="G77" s="66"/>
      <c r="K77" s="15"/>
      <c r="L77" s="15"/>
      <c r="M77" s="15"/>
    </row>
    <row r="78" spans="1:13" ht="14.25" customHeight="1">
      <c r="A78" s="15"/>
      <c r="B78" s="65"/>
      <c r="G78" s="66"/>
      <c r="K78" s="15"/>
      <c r="L78" s="15"/>
      <c r="M78" s="15"/>
    </row>
    <row r="79" spans="1:13" ht="14.25" customHeight="1">
      <c r="A79" s="15"/>
      <c r="B79" s="65"/>
      <c r="G79" s="66"/>
      <c r="K79" s="15"/>
      <c r="L79" s="15"/>
      <c r="M79" s="15"/>
    </row>
    <row r="80" spans="1:13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5">
    <cfRule type="containsText" dxfId="304" priority="20" operator="containsText" text="Planned">
      <formula>NOT(ISERROR(SEARCH(("Planned"),(G11))))</formula>
    </cfRule>
    <cfRule type="containsText" dxfId="303" priority="21" operator="containsText" text="Completed">
      <formula>NOT(ISERROR(SEARCH(("Completed"),(G11))))</formula>
    </cfRule>
  </conditionalFormatting>
  <conditionalFormatting sqref="G11:G28">
    <cfRule type="containsText" dxfId="302" priority="11" operator="containsText" text="Cancelled">
      <formula>NOT(ISERROR(SEARCH(("Cancelled"),(G11))))</formula>
    </cfRule>
    <cfRule type="containsText" dxfId="301" priority="12" operator="containsText" text="Postponed">
      <formula>NOT(ISERROR(SEARCH(("Postponed"),(G11))))</formula>
    </cfRule>
    <cfRule type="containsText" dxfId="300" priority="22" operator="containsText" text="Replaced">
      <formula>NOT(ISERROR(SEARCH(("Replaced"),(G11))))</formula>
    </cfRule>
  </conditionalFormatting>
  <conditionalFormatting sqref="G11:G53">
    <cfRule type="containsText" dxfId="299" priority="1" operator="containsText" text="In Progress">
      <formula>NOT(ISERROR(SEARCH(("In Progress"),(G11))))</formula>
    </cfRule>
  </conditionalFormatting>
  <conditionalFormatting sqref="G26:G53">
    <cfRule type="containsText" dxfId="298" priority="4" operator="containsText" text="Planned">
      <formula>NOT(ISERROR(SEARCH(("Planned"),(G26))))</formula>
    </cfRule>
    <cfRule type="containsText" dxfId="297" priority="5" operator="containsText" text="Completed">
      <formula>NOT(ISERROR(SEARCH(("Completed"),(G26))))</formula>
    </cfRule>
  </conditionalFormatting>
  <conditionalFormatting sqref="G29:G53">
    <cfRule type="containsText" dxfId="296" priority="2" operator="containsText" text="Cancelled">
      <formula>NOT(ISERROR(SEARCH(("Cancelled"),(G29))))</formula>
    </cfRule>
    <cfRule type="containsText" dxfId="295" priority="3" operator="containsText" text="Postponed">
      <formula>NOT(ISERROR(SEARCH(("Postponed"),(G29))))</formula>
    </cfRule>
    <cfRule type="containsText" dxfId="294" priority="6" operator="containsText" text="Replaced">
      <formula>NOT(ISERROR(SEARCH(("Replaced"),(G29))))</formula>
    </cfRule>
  </conditionalFormatting>
  <conditionalFormatting sqref="I11:J53">
    <cfRule type="cellIs" dxfId="293" priority="7" operator="equal">
      <formula>"Not Applicable"</formula>
    </cfRule>
    <cfRule type="cellIs" dxfId="292" priority="8" operator="equal">
      <formula>"Applicable"</formula>
    </cfRule>
  </conditionalFormatting>
  <dataValidations count="4">
    <dataValidation type="list" allowBlank="1" showErrorMessage="1" sqref="D7:E7" xr:uid="{00000000-0002-0000-2A00-000001000000}">
      <formula1>"Technical,Operations"</formula1>
    </dataValidation>
    <dataValidation type="list" allowBlank="1" showErrorMessage="1" sqref="E48:E53 E32:E33 E11:E27" xr:uid="{00000000-0002-0000-2A00-000002000000}">
      <formula1>"High,Medium,Low,R"</formula1>
    </dataValidation>
    <dataValidation type="list" allowBlank="1" showErrorMessage="1" sqref="I11:I53" xr:uid="{00000000-0002-0000-2A00-000000000000}">
      <formula1>"Applicable,Not Applicable"</formula1>
    </dataValidation>
    <dataValidation type="list" allowBlank="1" showErrorMessage="1" sqref="G11:G53" xr:uid="{00000000-0002-0000-2A00-000003000000}">
      <formula1>"Planned,In Progress,Completed,Replaced,Postponed,Cancelled"</formula1>
    </dataValidation>
  </dataValidations>
  <hyperlinks>
    <hyperlink ref="J12" r:id="rId1" xr:uid="{00000000-0004-0000-2A00-000000000000}"/>
  </hyperlinks>
  <pageMargins left="0.7" right="0.7" top="0.75" bottom="0.75" header="0" footer="0"/>
  <pageSetup paperSize="9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Z1005"/>
  <sheetViews>
    <sheetView topLeftCell="A28" workbookViewId="0">
      <selection activeCell="B45" sqref="B45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1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292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151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151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56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293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 t="s">
        <v>7</v>
      </c>
      <c r="F11" s="34"/>
      <c r="G11" s="8" t="s">
        <v>8</v>
      </c>
      <c r="H11" s="35">
        <v>2019</v>
      </c>
      <c r="I11" s="10" t="s">
        <v>24</v>
      </c>
      <c r="J11" s="83" t="s">
        <v>294</v>
      </c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36"/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76</v>
      </c>
      <c r="J34" s="4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76</v>
      </c>
      <c r="J39" s="4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26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26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26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26" ht="14.25" customHeight="1">
      <c r="A45" s="15"/>
      <c r="B45" s="33">
        <f t="shared" ref="B45:B53" si="1">B44+1</f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26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26" ht="14.25" customHeight="1">
      <c r="A47" s="15"/>
      <c r="B47" s="33">
        <f t="shared" si="1"/>
        <v>37</v>
      </c>
      <c r="C47" s="4" t="s">
        <v>103</v>
      </c>
      <c r="D47" s="45" t="s">
        <v>183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26" ht="16.5" customHeight="1">
      <c r="A48" s="15"/>
      <c r="B48" s="33">
        <f t="shared" ref="B48" si="2">COUNTA($B$5:B42)</f>
        <v>38</v>
      </c>
      <c r="C48" s="89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44"/>
      <c r="K48" s="15"/>
      <c r="L48" s="15"/>
      <c r="M48" s="51"/>
    </row>
    <row r="49" spans="1:26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26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26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 t="s">
        <v>7</v>
      </c>
      <c r="F51" s="45"/>
      <c r="G51" s="46" t="s">
        <v>8</v>
      </c>
      <c r="H51" s="4">
        <v>2023</v>
      </c>
      <c r="I51" s="48" t="s">
        <v>24</v>
      </c>
      <c r="J51" s="44"/>
      <c r="K51" s="15"/>
      <c r="L51" s="15"/>
      <c r="M51" s="15"/>
    </row>
    <row r="52" spans="1:26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26" ht="16.5" customHeigh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26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26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26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15"/>
      <c r="B71" s="65"/>
      <c r="G71" s="66"/>
      <c r="K71" s="15"/>
      <c r="L71" s="15"/>
      <c r="M71" s="15"/>
    </row>
    <row r="72" spans="1:26" ht="14.25" customHeight="1">
      <c r="A72" s="15"/>
      <c r="B72" s="65"/>
      <c r="G72" s="66"/>
      <c r="K72" s="15"/>
      <c r="L72" s="15"/>
      <c r="M72" s="15"/>
    </row>
    <row r="73" spans="1:26" ht="14.25" customHeight="1">
      <c r="A73" s="15"/>
      <c r="B73" s="65"/>
      <c r="G73" s="66"/>
      <c r="K73" s="15"/>
      <c r="L73" s="15"/>
      <c r="M73" s="15"/>
    </row>
    <row r="74" spans="1:26" ht="14.25" customHeight="1">
      <c r="A74" s="15"/>
      <c r="B74" s="65"/>
      <c r="G74" s="66"/>
      <c r="K74" s="15"/>
      <c r="L74" s="15"/>
      <c r="M74" s="15"/>
    </row>
    <row r="75" spans="1:26" ht="14.25" customHeight="1">
      <c r="A75" s="15"/>
      <c r="B75" s="65"/>
      <c r="G75" s="66"/>
      <c r="K75" s="15"/>
      <c r="L75" s="15"/>
      <c r="M75" s="15"/>
    </row>
    <row r="76" spans="1:26" ht="14.25" customHeight="1">
      <c r="A76" s="15"/>
      <c r="B76" s="65"/>
      <c r="G76" s="66"/>
      <c r="K76" s="15"/>
      <c r="L76" s="15"/>
      <c r="M76" s="15"/>
    </row>
    <row r="77" spans="1:26" ht="14.25" customHeight="1">
      <c r="A77" s="15"/>
      <c r="B77" s="65"/>
      <c r="G77" s="66"/>
      <c r="K77" s="15"/>
      <c r="L77" s="15"/>
      <c r="M77" s="15"/>
    </row>
    <row r="78" spans="1:26" ht="14.25" customHeight="1">
      <c r="A78" s="15"/>
      <c r="B78" s="65"/>
      <c r="G78" s="66"/>
      <c r="K78" s="15"/>
      <c r="L78" s="15"/>
      <c r="M78" s="15"/>
    </row>
    <row r="79" spans="1:26" ht="14.25" customHeight="1">
      <c r="A79" s="15"/>
      <c r="B79" s="65"/>
      <c r="G79" s="66"/>
      <c r="K79" s="15"/>
      <c r="L79" s="15"/>
      <c r="M79" s="15"/>
    </row>
    <row r="80" spans="1:26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5">
    <cfRule type="containsText" dxfId="291" priority="18" operator="containsText" text="Cancelled">
      <formula>NOT(ISERROR(SEARCH(("Cancelled"),(G11))))</formula>
    </cfRule>
    <cfRule type="containsText" dxfId="290" priority="19" operator="containsText" text="Postponed">
      <formula>NOT(ISERROR(SEARCH(("Postponed"),(G11))))</formula>
    </cfRule>
    <cfRule type="containsText" dxfId="289" priority="20" operator="containsText" text="Planned">
      <formula>NOT(ISERROR(SEARCH(("Planned"),(G11))))</formula>
    </cfRule>
    <cfRule type="containsText" dxfId="288" priority="21" operator="containsText" text="Completed">
      <formula>NOT(ISERROR(SEARCH(("Completed"),(G11))))</formula>
    </cfRule>
    <cfRule type="containsText" dxfId="287" priority="22" operator="containsText" text="Replaced">
      <formula>NOT(ISERROR(SEARCH(("Replaced"),(G11))))</formula>
    </cfRule>
  </conditionalFormatting>
  <conditionalFormatting sqref="G11:G53">
    <cfRule type="containsText" dxfId="286" priority="1" operator="containsText" text="In Progress">
      <formula>NOT(ISERROR(SEARCH(("In Progress"),(G11))))</formula>
    </cfRule>
  </conditionalFormatting>
  <conditionalFormatting sqref="G26:G53">
    <cfRule type="containsText" dxfId="285" priority="4" operator="containsText" text="Planned">
      <formula>NOT(ISERROR(SEARCH(("Planned"),(G26))))</formula>
    </cfRule>
    <cfRule type="containsText" dxfId="284" priority="5" operator="containsText" text="Completed">
      <formula>NOT(ISERROR(SEARCH(("Completed"),(G26))))</formula>
    </cfRule>
    <cfRule type="containsText" dxfId="283" priority="6" operator="containsText" text="Replaced">
      <formula>NOT(ISERROR(SEARCH(("Replaced"),(G26))))</formula>
    </cfRule>
  </conditionalFormatting>
  <conditionalFormatting sqref="G29:G53">
    <cfRule type="containsText" dxfId="282" priority="2" operator="containsText" text="Cancelled">
      <formula>NOT(ISERROR(SEARCH(("Cancelled"),(G29))))</formula>
    </cfRule>
    <cfRule type="containsText" dxfId="281" priority="3" operator="containsText" text="Postponed">
      <formula>NOT(ISERROR(SEARCH(("Postponed"),(G29))))</formula>
    </cfRule>
  </conditionalFormatting>
  <conditionalFormatting sqref="I11:J53">
    <cfRule type="cellIs" dxfId="280" priority="7" operator="equal">
      <formula>"Not Applicable"</formula>
    </cfRule>
    <cfRule type="cellIs" dxfId="279" priority="8" operator="equal">
      <formula>"Applicable"</formula>
    </cfRule>
  </conditionalFormatting>
  <dataValidations count="4">
    <dataValidation type="list" allowBlank="1" showErrorMessage="1" sqref="I11:I53" xr:uid="{00000000-0002-0000-2B00-000000000000}">
      <formula1>"Applicable,Not Applicable"</formula1>
    </dataValidation>
    <dataValidation type="list" allowBlank="1" showErrorMessage="1" sqref="D7:E7" xr:uid="{00000000-0002-0000-2B00-000001000000}">
      <formula1>"Technical,Operations"</formula1>
    </dataValidation>
    <dataValidation type="list" allowBlank="1" showErrorMessage="1" sqref="E48:E53 E32:E33 E11:E27" xr:uid="{00000000-0002-0000-2B00-000002000000}">
      <formula1>"High,Medium,Low,R"</formula1>
    </dataValidation>
    <dataValidation type="list" allowBlank="1" showErrorMessage="1" sqref="G11:G53" xr:uid="{00000000-0002-0000-2B00-000003000000}">
      <formula1>"Planned,In Progress,Completed,Replaced,Postponed,Cancelled"</formula1>
    </dataValidation>
  </dataValidations>
  <hyperlinks>
    <hyperlink ref="J11" r:id="rId1" xr:uid="{00000000-0004-0000-2B00-000000000000}"/>
  </hyperlinks>
  <pageMargins left="0.7" right="0.7" top="0.75" bottom="0.75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Z1005"/>
  <sheetViews>
    <sheetView topLeftCell="A29" workbookViewId="0">
      <selection activeCell="B47" sqref="B47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0.8164062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295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151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151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56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296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 t="s">
        <v>297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24</v>
      </c>
      <c r="J18" s="36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26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26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26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26" ht="14.25" customHeight="1">
      <c r="A45" s="15"/>
      <c r="B45" s="33">
        <f t="shared" ref="B45:B53" si="1">B44+1</f>
        <v>35</v>
      </c>
      <c r="C45" s="4" t="s">
        <v>103</v>
      </c>
      <c r="D45" s="45" t="s">
        <v>82</v>
      </c>
      <c r="E45" s="45" t="s">
        <v>136</v>
      </c>
      <c r="F45" s="45"/>
      <c r="G45" s="46" t="s">
        <v>8</v>
      </c>
      <c r="H45" s="4">
        <v>2025</v>
      </c>
      <c r="I45" s="48" t="s">
        <v>24</v>
      </c>
      <c r="J45" s="44"/>
      <c r="K45" s="15"/>
      <c r="L45" s="15"/>
      <c r="M45" s="15"/>
    </row>
    <row r="46" spans="1:26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26" ht="14.25" customHeight="1">
      <c r="A47" s="15"/>
      <c r="B47" s="33">
        <f t="shared" si="1"/>
        <v>37</v>
      </c>
      <c r="C47" s="4" t="s">
        <v>103</v>
      </c>
      <c r="D47" s="45" t="s">
        <v>183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26" ht="16.5" customHeight="1">
      <c r="A48" s="15"/>
      <c r="B48" s="33">
        <f t="shared" ref="B48" si="2">COUNTA($B$5:B42)</f>
        <v>38</v>
      </c>
      <c r="C48" s="89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44"/>
      <c r="K48" s="15"/>
      <c r="L48" s="15"/>
      <c r="M48" s="51"/>
    </row>
    <row r="49" spans="1:26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26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26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/>
      <c r="F51" s="45"/>
      <c r="G51" s="46"/>
      <c r="H51" s="4"/>
      <c r="I51" s="48" t="s">
        <v>24</v>
      </c>
      <c r="J51" s="44"/>
      <c r="K51" s="15"/>
      <c r="L51" s="15"/>
      <c r="M51" s="15"/>
    </row>
    <row r="52" spans="1:26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26" ht="16.5" customHeigh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26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26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26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 t="s">
        <v>298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15"/>
      <c r="B71" s="65"/>
      <c r="G71" s="66"/>
      <c r="K71" s="15"/>
      <c r="L71" s="15"/>
      <c r="M71" s="15"/>
    </row>
    <row r="72" spans="1:26" ht="14.25" customHeight="1">
      <c r="A72" s="15"/>
      <c r="B72" s="65"/>
      <c r="G72" s="66"/>
      <c r="K72" s="15"/>
      <c r="L72" s="15"/>
      <c r="M72" s="15"/>
    </row>
    <row r="73" spans="1:26" ht="14.25" customHeight="1">
      <c r="A73" s="15"/>
      <c r="B73" s="65"/>
      <c r="G73" s="66"/>
      <c r="K73" s="15"/>
      <c r="L73" s="15"/>
      <c r="M73" s="15"/>
    </row>
    <row r="74" spans="1:26" ht="14.25" customHeight="1">
      <c r="A74" s="15"/>
      <c r="B74" s="65"/>
      <c r="G74" s="66"/>
      <c r="K74" s="15"/>
      <c r="L74" s="15"/>
      <c r="M74" s="15"/>
    </row>
    <row r="75" spans="1:26" ht="14.25" customHeight="1">
      <c r="A75" s="15"/>
      <c r="B75" s="65"/>
      <c r="G75" s="66"/>
      <c r="K75" s="15"/>
      <c r="L75" s="15"/>
      <c r="M75" s="15"/>
    </row>
    <row r="76" spans="1:26" ht="14.25" customHeight="1">
      <c r="A76" s="15"/>
      <c r="B76" s="65"/>
      <c r="G76" s="66"/>
      <c r="K76" s="15"/>
      <c r="L76" s="15"/>
      <c r="M76" s="15"/>
    </row>
    <row r="77" spans="1:26" ht="14.25" customHeight="1">
      <c r="A77" s="15"/>
      <c r="B77" s="65"/>
      <c r="G77" s="66"/>
      <c r="K77" s="15"/>
      <c r="L77" s="15"/>
      <c r="M77" s="15"/>
    </row>
    <row r="78" spans="1:26" ht="14.25" customHeight="1">
      <c r="A78" s="15"/>
      <c r="B78" s="65"/>
      <c r="G78" s="66"/>
      <c r="K78" s="15"/>
      <c r="L78" s="15"/>
      <c r="M78" s="15"/>
    </row>
    <row r="79" spans="1:26" ht="14.25" customHeight="1">
      <c r="A79" s="15"/>
      <c r="B79" s="65"/>
      <c r="G79" s="66"/>
      <c r="K79" s="15"/>
      <c r="L79" s="15"/>
      <c r="M79" s="15"/>
    </row>
    <row r="80" spans="1:26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18">
    <cfRule type="containsText" dxfId="278" priority="49" operator="containsText" text="Cancelled">
      <formula>NOT(ISERROR(SEARCH(("Cancelled"),(G11))))</formula>
    </cfRule>
    <cfRule type="containsText" dxfId="277" priority="50" operator="containsText" text="Postponed">
      <formula>NOT(ISERROR(SEARCH(("Postponed"),(G11))))</formula>
    </cfRule>
    <cfRule type="containsText" dxfId="276" priority="51" operator="containsText" text="Planned">
      <formula>NOT(ISERROR(SEARCH(("Planned"),(G11))))</formula>
    </cfRule>
    <cfRule type="containsText" dxfId="275" priority="52" operator="containsText" text="Completed">
      <formula>NOT(ISERROR(SEARCH(("Completed"),(G11))))</formula>
    </cfRule>
    <cfRule type="containsText" dxfId="274" priority="53" operator="containsText" text="Replaced">
      <formula>NOT(ISERROR(SEARCH(("Replaced"),(G11))))</formula>
    </cfRule>
  </conditionalFormatting>
  <conditionalFormatting sqref="G11:G47 G49:G53">
    <cfRule type="containsText" dxfId="273" priority="54" operator="containsText" text="In Progress">
      <formula>NOT(ISERROR(SEARCH(("In Progress"),(G11))))</formula>
    </cfRule>
  </conditionalFormatting>
  <conditionalFormatting sqref="G19">
    <cfRule type="containsText" dxfId="272" priority="55" operator="containsText" text="Planned">
      <formula>NOT(ISERROR(SEARCH(("Planned"),(G19))))</formula>
    </cfRule>
    <cfRule type="containsText" dxfId="271" priority="56" operator="containsText" text="Completed">
      <formula>NOT(ISERROR(SEARCH(("Completed"),(G19))))</formula>
    </cfRule>
    <cfRule type="containsText" dxfId="270" priority="57" operator="containsText" text="Replaced">
      <formula>NOT(ISERROR(SEARCH(("Replaced"),(G19))))</formula>
    </cfRule>
  </conditionalFormatting>
  <conditionalFormatting sqref="G20:G25">
    <cfRule type="containsText" dxfId="269" priority="11" operator="containsText" text="Postponed">
      <formula>NOT(ISERROR(SEARCH(("Postponed"),(G20))))</formula>
    </cfRule>
    <cfRule type="containsText" dxfId="268" priority="12" operator="containsText" text="Planned">
      <formula>NOT(ISERROR(SEARCH(("Planned"),(G20))))</formula>
    </cfRule>
    <cfRule type="containsText" dxfId="267" priority="13" operator="containsText" text="Completed">
      <formula>NOT(ISERROR(SEARCH(("Completed"),(G20))))</formula>
    </cfRule>
    <cfRule type="containsText" dxfId="266" priority="14" operator="containsText" text="Replaced">
      <formula>NOT(ISERROR(SEARCH(("Replaced"),(G20))))</formula>
    </cfRule>
  </conditionalFormatting>
  <conditionalFormatting sqref="G20:G28">
    <cfRule type="containsText" dxfId="265" priority="3" operator="containsText" text="Cancelled">
      <formula>NOT(ISERROR(SEARCH(("Cancelled"),(G20))))</formula>
    </cfRule>
  </conditionalFormatting>
  <conditionalFormatting sqref="G26:G28">
    <cfRule type="containsText" dxfId="264" priority="4" operator="containsText" text="Planned">
      <formula>NOT(ISERROR(SEARCH(("Planned"),(G26))))</formula>
    </cfRule>
    <cfRule type="containsText" dxfId="263" priority="5" operator="containsText" text="Completed">
      <formula>NOT(ISERROR(SEARCH(("Completed"),(G26))))</formula>
    </cfRule>
    <cfRule type="containsText" dxfId="262" priority="6" operator="containsText" text="Replaced">
      <formula>NOT(ISERROR(SEARCH(("Replaced"),(G26))))</formula>
    </cfRule>
    <cfRule type="containsText" dxfId="261" priority="59" operator="containsText" text="Postponed">
      <formula>NOT(ISERROR(SEARCH(("Postponed"),(G26))))</formula>
    </cfRule>
  </conditionalFormatting>
  <conditionalFormatting sqref="G29:G53">
    <cfRule type="containsText" dxfId="260" priority="42" operator="containsText" text="Cancelled">
      <formula>NOT(ISERROR(SEARCH(("Cancelled"),(G29))))</formula>
    </cfRule>
    <cfRule type="containsText" dxfId="259" priority="43" operator="containsText" text="Postponed">
      <formula>NOT(ISERROR(SEARCH(("Postponed"),(G29))))</formula>
    </cfRule>
    <cfRule type="containsText" dxfId="258" priority="44" operator="containsText" text="Planned">
      <formula>NOT(ISERROR(SEARCH(("Planned"),(G29))))</formula>
    </cfRule>
    <cfRule type="containsText" dxfId="257" priority="45" operator="containsText" text="Completed">
      <formula>NOT(ISERROR(SEARCH(("Completed"),(G29))))</formula>
    </cfRule>
    <cfRule type="containsText" dxfId="256" priority="46" operator="containsText" text="Replaced">
      <formula>NOT(ISERROR(SEARCH(("Replaced"),(G29))))</formula>
    </cfRule>
  </conditionalFormatting>
  <conditionalFormatting sqref="G48">
    <cfRule type="containsText" dxfId="255" priority="41" operator="containsText" text="In Progress">
      <formula>NOT(ISERROR(SEARCH(("In Progress"),(G48))))</formula>
    </cfRule>
  </conditionalFormatting>
  <conditionalFormatting sqref="I11:J53">
    <cfRule type="cellIs" dxfId="254" priority="7" operator="equal">
      <formula>"Not Applicable"</formula>
    </cfRule>
    <cfRule type="cellIs" dxfId="253" priority="8" operator="equal">
      <formula>"Applicable"</formula>
    </cfRule>
  </conditionalFormatting>
  <dataValidations count="4">
    <dataValidation type="list" allowBlank="1" showErrorMessage="1" sqref="I11:I53" xr:uid="{00000000-0002-0000-2C00-000000000000}">
      <formula1>"Applicable,Not Applicable"</formula1>
    </dataValidation>
    <dataValidation type="list" allowBlank="1" showErrorMessage="1" sqref="D7:E7" xr:uid="{00000000-0002-0000-2C00-000001000000}">
      <formula1>"Technical,Operations"</formula1>
    </dataValidation>
    <dataValidation type="list" allowBlank="1" showErrorMessage="1" sqref="E48:E53 E32:E33 E11:E27" xr:uid="{00000000-0002-0000-2C00-000002000000}">
      <formula1>"High,Medium,Low,R"</formula1>
    </dataValidation>
    <dataValidation type="list" allowBlank="1" showErrorMessage="1" sqref="G11:G53" xr:uid="{00000000-0002-0000-2C00-000003000000}">
      <formula1>"Planned,In Progress,Completed,Replaced,Postponed,Cancelled"</formula1>
    </dataValidation>
  </dataValidations>
  <hyperlinks>
    <hyperlink ref="J12" r:id="rId1" xr:uid="{00000000-0004-0000-2C00-000000000000}"/>
  </hyperlinks>
  <pageMargins left="0.7" right="0.7" top="0.75" bottom="0.75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Z1005"/>
  <sheetViews>
    <sheetView topLeftCell="A39" workbookViewId="0">
      <selection activeCell="B46" sqref="B46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1.0898437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299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151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151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56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>
        <v>3</v>
      </c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300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 t="s">
        <v>301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A18" s="15"/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24</v>
      </c>
      <c r="J18" s="36"/>
      <c r="K18" s="15"/>
      <c r="L18" s="15"/>
      <c r="M18" s="15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>
        <v>2026</v>
      </c>
      <c r="G31" s="3" t="s">
        <v>15</v>
      </c>
      <c r="H31" s="9"/>
      <c r="I31" s="10" t="s">
        <v>24</v>
      </c>
      <c r="J31" s="4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26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26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26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26" ht="14.25" customHeight="1">
      <c r="A45" s="15"/>
      <c r="B45" s="33">
        <f t="shared" ref="B45:B53" si="1">B44+1</f>
        <v>35</v>
      </c>
      <c r="C45" s="4" t="s">
        <v>103</v>
      </c>
      <c r="D45" s="45" t="s">
        <v>82</v>
      </c>
      <c r="E45" s="45" t="s">
        <v>106</v>
      </c>
      <c r="F45" s="45"/>
      <c r="G45" s="46" t="s">
        <v>8</v>
      </c>
      <c r="H45" s="4">
        <v>2025</v>
      </c>
      <c r="I45" s="48" t="s">
        <v>24</v>
      </c>
      <c r="J45" s="44"/>
      <c r="K45" s="15"/>
      <c r="L45" s="15"/>
      <c r="M45" s="15"/>
    </row>
    <row r="46" spans="1:26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26" ht="14.25" customHeight="1">
      <c r="A47" s="15"/>
      <c r="B47" s="33">
        <f t="shared" si="1"/>
        <v>37</v>
      </c>
      <c r="C47" s="4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26" ht="16.5" customHeight="1">
      <c r="A48" s="15"/>
      <c r="B48" s="33">
        <f t="shared" ref="B48" si="2">COUNTA($B$5:B42)</f>
        <v>38</v>
      </c>
      <c r="C48" s="89" t="s">
        <v>103</v>
      </c>
      <c r="D48" s="90" t="s">
        <v>330</v>
      </c>
      <c r="E48" s="12" t="s">
        <v>114</v>
      </c>
      <c r="F48" s="45"/>
      <c r="G48" s="46" t="s">
        <v>8</v>
      </c>
      <c r="H48" s="9">
        <v>2026</v>
      </c>
      <c r="I48" s="78" t="s">
        <v>24</v>
      </c>
      <c r="J48" s="92" t="str">
        <f>HYPERLINK("https://drive.google.com/file/d/1pk-rAqEA4hm-mDMUJrZRQ2hGPju639Fe/view?usp=drive_link","Data analytics")</f>
        <v>Data analytics</v>
      </c>
      <c r="K48" s="15"/>
      <c r="L48" s="15"/>
      <c r="M48" s="51"/>
    </row>
    <row r="49" spans="1:26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26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26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/>
      <c r="F51" s="45"/>
      <c r="G51" s="46"/>
      <c r="H51" s="4"/>
      <c r="I51" s="48" t="s">
        <v>24</v>
      </c>
      <c r="J51" s="44"/>
      <c r="K51" s="15"/>
      <c r="L51" s="15"/>
      <c r="M51" s="15"/>
    </row>
    <row r="52" spans="1:26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26" ht="16.5" customHeigh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26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26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26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15"/>
      <c r="B71" s="65"/>
      <c r="G71" s="66"/>
      <c r="K71" s="15"/>
      <c r="L71" s="15"/>
      <c r="M71" s="15"/>
    </row>
    <row r="72" spans="1:26" ht="14.25" customHeight="1">
      <c r="A72" s="15"/>
      <c r="B72" s="65"/>
      <c r="G72" s="66"/>
      <c r="K72" s="15"/>
      <c r="L72" s="15"/>
      <c r="M72" s="15"/>
    </row>
    <row r="73" spans="1:26" ht="14.25" customHeight="1">
      <c r="A73" s="15"/>
      <c r="B73" s="65"/>
      <c r="G73" s="66"/>
      <c r="K73" s="15"/>
      <c r="L73" s="15"/>
      <c r="M73" s="15"/>
    </row>
    <row r="74" spans="1:26" ht="14.25" customHeight="1">
      <c r="A74" s="15"/>
      <c r="B74" s="65"/>
      <c r="G74" s="66"/>
      <c r="K74" s="15"/>
      <c r="L74" s="15"/>
      <c r="M74" s="15"/>
    </row>
    <row r="75" spans="1:26" ht="14.25" customHeight="1">
      <c r="A75" s="15"/>
      <c r="B75" s="65"/>
      <c r="G75" s="66"/>
      <c r="K75" s="15"/>
      <c r="L75" s="15"/>
      <c r="M75" s="15"/>
    </row>
    <row r="76" spans="1:26" ht="14.25" customHeight="1">
      <c r="A76" s="15"/>
      <c r="B76" s="65"/>
      <c r="G76" s="66"/>
      <c r="K76" s="15"/>
      <c r="L76" s="15"/>
      <c r="M76" s="15"/>
    </row>
    <row r="77" spans="1:26" ht="14.25" customHeight="1">
      <c r="A77" s="15"/>
      <c r="B77" s="65"/>
      <c r="G77" s="66"/>
      <c r="K77" s="15"/>
      <c r="L77" s="15"/>
      <c r="M77" s="15"/>
    </row>
    <row r="78" spans="1:26" ht="14.25" customHeight="1">
      <c r="A78" s="15"/>
      <c r="B78" s="65"/>
      <c r="G78" s="66"/>
      <c r="K78" s="15"/>
      <c r="L78" s="15"/>
      <c r="M78" s="15"/>
    </row>
    <row r="79" spans="1:26" ht="14.25" customHeight="1">
      <c r="A79" s="15"/>
      <c r="B79" s="65"/>
      <c r="G79" s="66"/>
      <c r="K79" s="15"/>
      <c r="L79" s="15"/>
      <c r="M79" s="15"/>
    </row>
    <row r="80" spans="1:26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20">
    <cfRule type="containsText" dxfId="252" priority="42" operator="containsText" text="Cancelled">
      <formula>NOT(ISERROR(SEARCH(("Cancelled"),(G11))))</formula>
    </cfRule>
    <cfRule type="containsText" dxfId="251" priority="43" operator="containsText" text="Postponed">
      <formula>NOT(ISERROR(SEARCH(("Postponed"),(G11))))</formula>
    </cfRule>
    <cfRule type="containsText" dxfId="250" priority="44" operator="containsText" text="Planned">
      <formula>NOT(ISERROR(SEARCH(("Planned"),(G11))))</formula>
    </cfRule>
    <cfRule type="containsText" dxfId="249" priority="45" operator="containsText" text="Completed">
      <formula>NOT(ISERROR(SEARCH(("Completed"),(G11))))</formula>
    </cfRule>
    <cfRule type="containsText" dxfId="248" priority="46" operator="containsText" text="Replaced">
      <formula>NOT(ISERROR(SEARCH(("Replaced"),(G11))))</formula>
    </cfRule>
  </conditionalFormatting>
  <conditionalFormatting sqref="G11:G21">
    <cfRule type="containsText" dxfId="247" priority="40" operator="containsText" text="In Progress">
      <formula>NOT(ISERROR(SEARCH(("In Progress"),(G11))))</formula>
    </cfRule>
  </conditionalFormatting>
  <conditionalFormatting sqref="G21:G53">
    <cfRule type="containsText" dxfId="246" priority="2" operator="containsText" text="Cancelled">
      <formula>NOT(ISERROR(SEARCH(("Cancelled"),(G21))))</formula>
    </cfRule>
    <cfRule type="containsText" dxfId="245" priority="3" operator="containsText" text="Postponed">
      <formula>NOT(ISERROR(SEARCH(("Postponed"),(G21))))</formula>
    </cfRule>
    <cfRule type="containsText" dxfId="244" priority="4" operator="containsText" text="Planned">
      <formula>NOT(ISERROR(SEARCH(("Planned"),(G21))))</formula>
    </cfRule>
    <cfRule type="containsText" dxfId="243" priority="5" operator="containsText" text="Completed">
      <formula>NOT(ISERROR(SEARCH(("Completed"),(G21))))</formula>
    </cfRule>
    <cfRule type="containsText" dxfId="242" priority="6" operator="containsText" text="Replaced">
      <formula>NOT(ISERROR(SEARCH(("Replaced"),(G21))))</formula>
    </cfRule>
  </conditionalFormatting>
  <conditionalFormatting sqref="G22:G53">
    <cfRule type="containsText" dxfId="241" priority="1" operator="containsText" text="In Progress">
      <formula>NOT(ISERROR(SEARCH(("In Progress"),(G22))))</formula>
    </cfRule>
  </conditionalFormatting>
  <conditionalFormatting sqref="I11:J53">
    <cfRule type="cellIs" dxfId="240" priority="7" operator="equal">
      <formula>"Not Applicable"</formula>
    </cfRule>
    <cfRule type="cellIs" dxfId="239" priority="8" operator="equal">
      <formula>"Applicable"</formula>
    </cfRule>
  </conditionalFormatting>
  <dataValidations count="4">
    <dataValidation type="list" allowBlank="1" showErrorMessage="1" sqref="D7:E7" xr:uid="{00000000-0002-0000-2D00-000001000000}">
      <formula1>"Technical,Operations"</formula1>
    </dataValidation>
    <dataValidation type="list" allowBlank="1" showErrorMessage="1" sqref="E48:E53 E32:E33 E11:E27" xr:uid="{00000000-0002-0000-2D00-000002000000}">
      <formula1>"High,Medium,Low,R"</formula1>
    </dataValidation>
    <dataValidation type="list" allowBlank="1" showErrorMessage="1" sqref="I11:I53" xr:uid="{00000000-0002-0000-2D00-000000000000}">
      <formula1>"Applicable,Not Applicable"</formula1>
    </dataValidation>
    <dataValidation type="list" allowBlank="1" showErrorMessage="1" sqref="G11:G53" xr:uid="{00000000-0002-0000-2D00-000003000000}">
      <formula1>"Planned,In Progress,Completed,Replaced,Postponed,Cancelled"</formula1>
    </dataValidation>
  </dataValidations>
  <hyperlinks>
    <hyperlink ref="J12" r:id="rId1" xr:uid="{00000000-0004-0000-2D00-000000000000}"/>
  </hyperlinks>
  <pageMargins left="0.7" right="0.7" top="0.75" bottom="0.75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Z1004"/>
  <sheetViews>
    <sheetView topLeftCell="A30" workbookViewId="0">
      <selection activeCell="B49" sqref="B49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1.0898437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302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151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151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56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303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 t="s">
        <v>304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24</v>
      </c>
      <c r="J18" s="36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4" t="s">
        <v>73</v>
      </c>
      <c r="D27" s="7" t="s">
        <v>22</v>
      </c>
      <c r="E27" s="11"/>
      <c r="F27" s="11">
        <v>2026</v>
      </c>
      <c r="G27" s="3" t="s">
        <v>15</v>
      </c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4" t="s">
        <v>73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26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26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26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26" ht="14.25" customHeight="1">
      <c r="A45" s="15"/>
      <c r="B45" s="33">
        <v>35</v>
      </c>
      <c r="C45" s="4" t="s">
        <v>103</v>
      </c>
      <c r="D45" s="45" t="s">
        <v>82</v>
      </c>
      <c r="E45" s="45" t="s">
        <v>332</v>
      </c>
      <c r="F45" s="45"/>
      <c r="G45" s="46" t="s">
        <v>8</v>
      </c>
      <c r="H45" s="4">
        <v>2025</v>
      </c>
      <c r="I45" s="48" t="s">
        <v>24</v>
      </c>
      <c r="J45" s="44"/>
      <c r="K45" s="15"/>
      <c r="L45" s="15"/>
      <c r="M45" s="15"/>
    </row>
    <row r="46" spans="1:26" ht="14.25" customHeight="1">
      <c r="A46" s="15"/>
      <c r="B46" s="33">
        <f t="shared" ref="B46:B52" si="1">B45+1</f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26" ht="14.25" customHeight="1">
      <c r="A47" s="15"/>
      <c r="B47" s="33">
        <v>37</v>
      </c>
      <c r="C47" s="4" t="s">
        <v>103</v>
      </c>
      <c r="D47" s="45" t="s">
        <v>183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26" ht="16.5" customHeight="1">
      <c r="A48" s="15"/>
      <c r="B48" s="33">
        <f t="shared" si="1"/>
        <v>38</v>
      </c>
      <c r="C48" s="49" t="s">
        <v>38</v>
      </c>
      <c r="D48" s="50" t="s">
        <v>39</v>
      </c>
      <c r="E48" s="12"/>
      <c r="F48" s="45"/>
      <c r="G48" s="46"/>
      <c r="H48" s="4"/>
      <c r="I48" s="48" t="s">
        <v>24</v>
      </c>
      <c r="J48" s="44"/>
      <c r="K48" s="15"/>
      <c r="L48" s="15"/>
      <c r="M48" s="51"/>
    </row>
    <row r="49" spans="1:26" ht="16.5" customHeight="1">
      <c r="A49" s="15"/>
      <c r="B49" s="33">
        <f t="shared" si="1"/>
        <v>39</v>
      </c>
      <c r="C49" s="89" t="s">
        <v>103</v>
      </c>
      <c r="D49" s="90" t="s">
        <v>330</v>
      </c>
      <c r="E49" s="12" t="s">
        <v>114</v>
      </c>
      <c r="F49" s="45"/>
      <c r="G49" s="46" t="s">
        <v>8</v>
      </c>
      <c r="H49" s="9">
        <v>2026</v>
      </c>
      <c r="I49" s="78" t="s">
        <v>24</v>
      </c>
      <c r="J49" s="92" t="str">
        <f>HYPERLINK("https://drive.google.com/file/d/19q6UG4USwI1XRvxJ7COcWoPI3Eifp2EP/view?usp=drive_link","Data analytics")</f>
        <v>Data analytics</v>
      </c>
      <c r="K49" s="15"/>
      <c r="L49" s="15"/>
      <c r="M49" s="51"/>
    </row>
    <row r="50" spans="1:26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26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/>
      <c r="F51" s="45"/>
      <c r="G51" s="46"/>
      <c r="H51" s="4"/>
      <c r="I51" s="48" t="s">
        <v>24</v>
      </c>
      <c r="J51" s="44"/>
      <c r="K51" s="15"/>
      <c r="L51" s="15"/>
      <c r="M51" s="15"/>
    </row>
    <row r="52" spans="1:26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26" ht="16.5" customHeight="1">
      <c r="A53" s="15"/>
      <c r="B53" s="33">
        <f t="shared" ref="B53" si="2">B52+1</f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26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26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26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15"/>
      <c r="B71" s="65"/>
      <c r="G71" s="66"/>
      <c r="K71" s="15"/>
      <c r="L71" s="15"/>
      <c r="M71" s="15"/>
    </row>
    <row r="72" spans="1:26" ht="14.25" customHeight="1">
      <c r="A72" s="15"/>
      <c r="B72" s="65"/>
      <c r="G72" s="66"/>
      <c r="K72" s="15"/>
      <c r="L72" s="15"/>
      <c r="M72" s="15"/>
    </row>
    <row r="73" spans="1:26" ht="14.25" customHeight="1">
      <c r="A73" s="15"/>
      <c r="B73" s="65"/>
      <c r="G73" s="66"/>
      <c r="K73" s="15"/>
      <c r="L73" s="15"/>
      <c r="M73" s="15"/>
    </row>
    <row r="74" spans="1:26" ht="14.25" customHeight="1">
      <c r="A74" s="15"/>
      <c r="B74" s="65"/>
      <c r="G74" s="66"/>
      <c r="K74" s="15"/>
      <c r="L74" s="15"/>
      <c r="M74" s="15"/>
    </row>
    <row r="75" spans="1:26" ht="14.25" customHeight="1">
      <c r="A75" s="15"/>
      <c r="B75" s="65"/>
      <c r="G75" s="66"/>
      <c r="K75" s="15"/>
      <c r="L75" s="15"/>
      <c r="M75" s="15"/>
    </row>
    <row r="76" spans="1:26" ht="14.25" customHeight="1">
      <c r="A76" s="15"/>
      <c r="B76" s="65"/>
      <c r="G76" s="66"/>
      <c r="K76" s="15"/>
      <c r="L76" s="15"/>
      <c r="M76" s="15"/>
    </row>
    <row r="77" spans="1:26" ht="14.25" customHeight="1">
      <c r="A77" s="15"/>
      <c r="B77" s="65"/>
      <c r="G77" s="66"/>
      <c r="K77" s="15"/>
      <c r="L77" s="15"/>
      <c r="M77" s="15"/>
    </row>
    <row r="78" spans="1:26" ht="14.25" customHeight="1">
      <c r="A78" s="15"/>
      <c r="B78" s="65"/>
      <c r="G78" s="66"/>
      <c r="K78" s="15"/>
      <c r="L78" s="15"/>
      <c r="M78" s="15"/>
    </row>
    <row r="79" spans="1:26" ht="14.25" customHeight="1">
      <c r="A79" s="15"/>
      <c r="B79" s="65"/>
      <c r="G79" s="66"/>
      <c r="K79" s="15"/>
      <c r="L79" s="15"/>
      <c r="M79" s="15"/>
    </row>
    <row r="80" spans="1:26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53">
    <cfRule type="containsText" dxfId="238" priority="1" operator="containsText" text="In Progress">
      <formula>NOT(ISERROR(SEARCH(("In Progress"),(G11))))</formula>
    </cfRule>
    <cfRule type="containsText" dxfId="237" priority="2" operator="containsText" text="Cancelled">
      <formula>NOT(ISERROR(SEARCH(("Cancelled"),(G11))))</formula>
    </cfRule>
    <cfRule type="containsText" dxfId="236" priority="3" operator="containsText" text="Postponed">
      <formula>NOT(ISERROR(SEARCH(("Postponed"),(G11))))</formula>
    </cfRule>
    <cfRule type="containsText" dxfId="235" priority="4" operator="containsText" text="Planned">
      <formula>NOT(ISERROR(SEARCH(("Planned"),(G11))))</formula>
    </cfRule>
    <cfRule type="containsText" dxfId="234" priority="5" operator="containsText" text="Completed">
      <formula>NOT(ISERROR(SEARCH(("Completed"),(G11))))</formula>
    </cfRule>
    <cfRule type="containsText" dxfId="233" priority="6" operator="containsText" text="Replaced">
      <formula>NOT(ISERROR(SEARCH(("Replaced"),(G11))))</formula>
    </cfRule>
  </conditionalFormatting>
  <conditionalFormatting sqref="I11:J53">
    <cfRule type="cellIs" dxfId="232" priority="7" operator="equal">
      <formula>"Not Applicable"</formula>
    </cfRule>
    <cfRule type="cellIs" dxfId="231" priority="8" operator="equal">
      <formula>"Applicable"</formula>
    </cfRule>
  </conditionalFormatting>
  <dataValidations count="4">
    <dataValidation type="list" allowBlank="1" showErrorMessage="1" sqref="D7:E7" xr:uid="{00000000-0002-0000-2E00-000001000000}">
      <formula1>"Technical,Operations"</formula1>
    </dataValidation>
    <dataValidation type="list" allowBlank="1" showErrorMessage="1" sqref="E48:E53 E32:E33 E11:E27" xr:uid="{00000000-0002-0000-2E00-000002000000}">
      <formula1>"High,Medium,Low,R"</formula1>
    </dataValidation>
    <dataValidation type="list" allowBlank="1" showErrorMessage="1" sqref="I11:I53" xr:uid="{00000000-0002-0000-2E00-000000000000}">
      <formula1>"Applicable,Not Applicable"</formula1>
    </dataValidation>
    <dataValidation type="list" allowBlank="1" showErrorMessage="1" sqref="G11:G53" xr:uid="{00000000-0002-0000-2E00-000003000000}">
      <formula1>"Planned,In Progress,Completed,Replaced,Postponed,Cancelled"</formula1>
    </dataValidation>
  </dataValidations>
  <hyperlinks>
    <hyperlink ref="J12" r:id="rId1" xr:uid="{00000000-0004-0000-2E00-000000000000}"/>
  </hyperlinks>
  <pageMargins left="0.7" right="0.7" top="0.75" bottom="0.75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Z1005"/>
  <sheetViews>
    <sheetView topLeftCell="A36" workbookViewId="0">
      <selection activeCell="B45" sqref="B45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1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305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151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151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56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306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 t="s">
        <v>307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24</v>
      </c>
      <c r="J18" s="36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>
        <v>2026</v>
      </c>
      <c r="G27" s="3" t="s">
        <v>15</v>
      </c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26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26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26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26" ht="14.25" customHeight="1">
      <c r="A45" s="15"/>
      <c r="B45" s="33">
        <f t="shared" ref="B45:B53" si="1">B44+1</f>
        <v>35</v>
      </c>
      <c r="C45" s="4" t="s">
        <v>103</v>
      </c>
      <c r="D45" s="45" t="s">
        <v>82</v>
      </c>
      <c r="E45" s="45" t="s">
        <v>105</v>
      </c>
      <c r="F45" s="45"/>
      <c r="G45" s="46" t="s">
        <v>8</v>
      </c>
      <c r="H45" s="4">
        <v>2025</v>
      </c>
      <c r="I45" s="48" t="s">
        <v>24</v>
      </c>
      <c r="J45" s="44"/>
      <c r="K45" s="15"/>
      <c r="L45" s="15"/>
      <c r="M45" s="15"/>
    </row>
    <row r="46" spans="1:26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26" ht="14.25" customHeight="1">
      <c r="A47" s="15"/>
      <c r="B47" s="33">
        <f t="shared" si="1"/>
        <v>37</v>
      </c>
      <c r="C47" s="4" t="s">
        <v>103</v>
      </c>
      <c r="D47" s="45" t="s">
        <v>183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26" ht="16.5" customHeight="1">
      <c r="A48" s="15"/>
      <c r="B48" s="33">
        <f t="shared" ref="B48" si="2">COUNTA($B$5:B42)</f>
        <v>38</v>
      </c>
      <c r="C48" s="89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44"/>
      <c r="K48" s="15"/>
      <c r="L48" s="15"/>
      <c r="M48" s="51"/>
    </row>
    <row r="49" spans="1:26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26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26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/>
      <c r="F51" s="45"/>
      <c r="G51" s="46"/>
      <c r="H51" s="4"/>
      <c r="I51" s="48" t="s">
        <v>24</v>
      </c>
      <c r="J51" s="44"/>
      <c r="K51" s="15"/>
      <c r="L51" s="15"/>
      <c r="M51" s="15"/>
    </row>
    <row r="52" spans="1:26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26" ht="16.5" customHeigh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26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26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26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15"/>
      <c r="B71" s="65"/>
      <c r="G71" s="66"/>
      <c r="K71" s="15"/>
      <c r="L71" s="15"/>
      <c r="M71" s="15"/>
    </row>
    <row r="72" spans="1:26" ht="14.25" customHeight="1">
      <c r="A72" s="15"/>
      <c r="B72" s="65"/>
      <c r="G72" s="66"/>
      <c r="K72" s="15"/>
      <c r="L72" s="15"/>
      <c r="M72" s="15"/>
    </row>
    <row r="73" spans="1:26" ht="14.25" customHeight="1">
      <c r="A73" s="15"/>
      <c r="B73" s="65"/>
      <c r="G73" s="66"/>
      <c r="K73" s="15"/>
      <c r="L73" s="15"/>
      <c r="M73" s="15"/>
    </row>
    <row r="74" spans="1:26" ht="14.25" customHeight="1">
      <c r="A74" s="15"/>
      <c r="B74" s="65"/>
      <c r="G74" s="66"/>
      <c r="K74" s="15"/>
      <c r="L74" s="15"/>
      <c r="M74" s="15"/>
    </row>
    <row r="75" spans="1:26" ht="14.25" customHeight="1">
      <c r="A75" s="15"/>
      <c r="B75" s="65"/>
      <c r="G75" s="66"/>
      <c r="K75" s="15"/>
      <c r="L75" s="15"/>
      <c r="M75" s="15"/>
    </row>
    <row r="76" spans="1:26" ht="14.25" customHeight="1">
      <c r="A76" s="15"/>
      <c r="B76" s="65"/>
      <c r="G76" s="66"/>
      <c r="K76" s="15"/>
      <c r="L76" s="15"/>
      <c r="M76" s="15"/>
    </row>
    <row r="77" spans="1:26" ht="14.25" customHeight="1">
      <c r="A77" s="15"/>
      <c r="B77" s="65"/>
      <c r="G77" s="66"/>
      <c r="K77" s="15"/>
      <c r="L77" s="15"/>
      <c r="M77" s="15"/>
    </row>
    <row r="78" spans="1:26" ht="14.25" customHeight="1">
      <c r="A78" s="15"/>
      <c r="B78" s="65"/>
      <c r="G78" s="66"/>
      <c r="K78" s="15"/>
      <c r="L78" s="15"/>
      <c r="M78" s="15"/>
    </row>
    <row r="79" spans="1:26" ht="14.25" customHeight="1">
      <c r="A79" s="15"/>
      <c r="B79" s="65"/>
      <c r="G79" s="66"/>
      <c r="K79" s="15"/>
      <c r="L79" s="15"/>
      <c r="M79" s="15"/>
    </row>
    <row r="80" spans="1:26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53">
    <cfRule type="containsText" dxfId="230" priority="1" operator="containsText" text="In Progress">
      <formula>NOT(ISERROR(SEARCH(("In Progress"),(G11))))</formula>
    </cfRule>
    <cfRule type="containsText" dxfId="229" priority="2" operator="containsText" text="Cancelled">
      <formula>NOT(ISERROR(SEARCH(("Cancelled"),(G11))))</formula>
    </cfRule>
    <cfRule type="containsText" dxfId="228" priority="3" operator="containsText" text="Postponed">
      <formula>NOT(ISERROR(SEARCH(("Postponed"),(G11))))</formula>
    </cfRule>
    <cfRule type="containsText" dxfId="227" priority="4" operator="containsText" text="Planned">
      <formula>NOT(ISERROR(SEARCH(("Planned"),(G11))))</formula>
    </cfRule>
    <cfRule type="containsText" dxfId="226" priority="5" operator="containsText" text="Completed">
      <formula>NOT(ISERROR(SEARCH(("Completed"),(G11))))</formula>
    </cfRule>
    <cfRule type="containsText" dxfId="225" priority="6" operator="containsText" text="Replaced">
      <formula>NOT(ISERROR(SEARCH(("Replaced"),(G11))))</formula>
    </cfRule>
  </conditionalFormatting>
  <conditionalFormatting sqref="I11:J53">
    <cfRule type="cellIs" dxfId="224" priority="7" operator="equal">
      <formula>"Not Applicable"</formula>
    </cfRule>
    <cfRule type="cellIs" dxfId="223" priority="8" operator="equal">
      <formula>"Applicable"</formula>
    </cfRule>
  </conditionalFormatting>
  <dataValidations count="4">
    <dataValidation type="list" allowBlank="1" showErrorMessage="1" sqref="I11:I53" xr:uid="{00000000-0002-0000-2F00-000000000000}">
      <formula1>"Applicable,Not Applicable"</formula1>
    </dataValidation>
    <dataValidation type="list" allowBlank="1" showErrorMessage="1" sqref="D7:E7" xr:uid="{00000000-0002-0000-2F00-000001000000}">
      <formula1>"Technical,Operations"</formula1>
    </dataValidation>
    <dataValidation type="list" allowBlank="1" showErrorMessage="1" sqref="E48:E53 E32:E33 E11:E27" xr:uid="{00000000-0002-0000-2F00-000002000000}">
      <formula1>"High,Medium,Low,R"</formula1>
    </dataValidation>
    <dataValidation type="list" allowBlank="1" showErrorMessage="1" sqref="G11:G53" xr:uid="{00000000-0002-0000-2F00-000003000000}">
      <formula1>"Planned,In Progress,Completed,Replaced,Postponed,Cancelled"</formula1>
    </dataValidation>
  </dataValidations>
  <hyperlinks>
    <hyperlink ref="J12" r:id="rId1" xr:uid="{00000000-0004-0000-2F00-000000000000}"/>
  </hyperlinks>
  <pageMargins left="0.7" right="0.7" top="0.75" bottom="0.75" header="0" footer="0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Z1005"/>
  <sheetViews>
    <sheetView topLeftCell="A30" workbookViewId="0">
      <selection activeCell="B47" sqref="B47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0.5429687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308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151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151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56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309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 t="s">
        <v>310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24</v>
      </c>
      <c r="J18" s="36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4" t="s">
        <v>73</v>
      </c>
      <c r="D27" s="7" t="s">
        <v>22</v>
      </c>
      <c r="E27" s="11"/>
      <c r="F27" s="11">
        <v>2026</v>
      </c>
      <c r="G27" s="3" t="s">
        <v>15</v>
      </c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4" t="s">
        <v>73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26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26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26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26" ht="14.25" customHeight="1">
      <c r="A45" s="15"/>
      <c r="B45" s="33">
        <f t="shared" ref="B45:B53" si="1">B44+1</f>
        <v>35</v>
      </c>
      <c r="C45" s="4" t="s">
        <v>103</v>
      </c>
      <c r="D45" s="45" t="s">
        <v>82</v>
      </c>
      <c r="E45" s="45" t="s">
        <v>113</v>
      </c>
      <c r="F45" s="45"/>
      <c r="G45" s="46" t="s">
        <v>8</v>
      </c>
      <c r="H45" s="4">
        <v>2025</v>
      </c>
      <c r="I45" s="48" t="s">
        <v>24</v>
      </c>
      <c r="J45" s="44"/>
      <c r="K45" s="15"/>
      <c r="L45" s="15"/>
      <c r="M45" s="15"/>
    </row>
    <row r="46" spans="1:26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26" ht="14.25" customHeight="1">
      <c r="A47" s="15"/>
      <c r="B47" s="33">
        <f t="shared" si="1"/>
        <v>37</v>
      </c>
      <c r="C47" s="4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26" ht="16.5" customHeight="1">
      <c r="A48" s="15"/>
      <c r="B48" s="33">
        <f t="shared" ref="B48" si="2">COUNTA($B$5:B42)</f>
        <v>38</v>
      </c>
      <c r="C48" s="89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44"/>
      <c r="K48" s="15"/>
      <c r="L48" s="15"/>
      <c r="M48" s="51"/>
    </row>
    <row r="49" spans="1:26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26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26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/>
      <c r="F51" s="45"/>
      <c r="G51" s="46"/>
      <c r="H51" s="4"/>
      <c r="I51" s="48" t="s">
        <v>24</v>
      </c>
      <c r="J51" s="44"/>
      <c r="K51" s="15"/>
      <c r="L51" s="15"/>
      <c r="M51" s="15"/>
    </row>
    <row r="52" spans="1:26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26" ht="16.5" customHeigh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26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26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26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15"/>
      <c r="B71" s="65"/>
      <c r="G71" s="66"/>
      <c r="K71" s="15"/>
      <c r="L71" s="15"/>
      <c r="M71" s="15"/>
    </row>
    <row r="72" spans="1:26" ht="14.25" customHeight="1">
      <c r="A72" s="15"/>
      <c r="B72" s="65"/>
      <c r="G72" s="66"/>
      <c r="K72" s="15"/>
      <c r="L72" s="15"/>
      <c r="M72" s="15"/>
    </row>
    <row r="73" spans="1:26" ht="14.25" customHeight="1">
      <c r="A73" s="15"/>
      <c r="B73" s="65"/>
      <c r="G73" s="66"/>
      <c r="K73" s="15"/>
      <c r="L73" s="15"/>
      <c r="M73" s="15"/>
    </row>
    <row r="74" spans="1:26" ht="14.25" customHeight="1">
      <c r="A74" s="15"/>
      <c r="B74" s="65"/>
      <c r="G74" s="66"/>
      <c r="K74" s="15"/>
      <c r="L74" s="15"/>
      <c r="M74" s="15"/>
    </row>
    <row r="75" spans="1:26" ht="14.25" customHeight="1">
      <c r="A75" s="15"/>
      <c r="B75" s="65"/>
      <c r="G75" s="66"/>
      <c r="K75" s="15"/>
      <c r="L75" s="15"/>
      <c r="M75" s="15"/>
    </row>
    <row r="76" spans="1:26" ht="14.25" customHeight="1">
      <c r="A76" s="15"/>
      <c r="B76" s="65"/>
      <c r="G76" s="66"/>
      <c r="K76" s="15"/>
      <c r="L76" s="15"/>
      <c r="M76" s="15"/>
    </row>
    <row r="77" spans="1:26" ht="14.25" customHeight="1">
      <c r="A77" s="15"/>
      <c r="B77" s="65"/>
      <c r="G77" s="66"/>
      <c r="K77" s="15"/>
      <c r="L77" s="15"/>
      <c r="M77" s="15"/>
    </row>
    <row r="78" spans="1:26" ht="14.25" customHeight="1">
      <c r="A78" s="15"/>
      <c r="B78" s="65"/>
      <c r="G78" s="66"/>
      <c r="K78" s="15"/>
      <c r="L78" s="15"/>
      <c r="M78" s="15"/>
    </row>
    <row r="79" spans="1:26" ht="14.25" customHeight="1">
      <c r="A79" s="15"/>
      <c r="B79" s="65"/>
      <c r="G79" s="66"/>
      <c r="K79" s="15"/>
      <c r="L79" s="15"/>
      <c r="M79" s="15"/>
    </row>
    <row r="80" spans="1:26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18">
    <cfRule type="containsText" dxfId="222" priority="49" operator="containsText" text="Cancelled">
      <formula>NOT(ISERROR(SEARCH(("Cancelled"),(G11))))</formula>
    </cfRule>
    <cfRule type="containsText" dxfId="221" priority="50" operator="containsText" text="Postponed">
      <formula>NOT(ISERROR(SEARCH(("Postponed"),(G11))))</formula>
    </cfRule>
    <cfRule type="containsText" dxfId="220" priority="51" operator="containsText" text="Planned">
      <formula>NOT(ISERROR(SEARCH(("Planned"),(G11))))</formula>
    </cfRule>
    <cfRule type="containsText" dxfId="219" priority="52" operator="containsText" text="Completed">
      <formula>NOT(ISERROR(SEARCH(("Completed"),(G11))))</formula>
    </cfRule>
    <cfRule type="containsText" dxfId="218" priority="53" operator="containsText" text="Replaced">
      <formula>NOT(ISERROR(SEARCH(("Replaced"),(G11))))</formula>
    </cfRule>
  </conditionalFormatting>
  <conditionalFormatting sqref="G11:G21 G27:G47 G49:G53">
    <cfRule type="containsText" dxfId="217" priority="54" operator="containsText" text="In Progress">
      <formula>NOT(ISERROR(SEARCH(("In Progress"),(G11))))</formula>
    </cfRule>
  </conditionalFormatting>
  <conditionalFormatting sqref="G19">
    <cfRule type="containsText" dxfId="216" priority="55" operator="containsText" text="Planned">
      <formula>NOT(ISERROR(SEARCH(("Planned"),(G19))))</formula>
    </cfRule>
    <cfRule type="containsText" dxfId="215" priority="56" operator="containsText" text="Completed">
      <formula>NOT(ISERROR(SEARCH(("Completed"),(G19))))</formula>
    </cfRule>
    <cfRule type="containsText" dxfId="214" priority="57" operator="containsText" text="Replaced">
      <formula>NOT(ISERROR(SEARCH(("Replaced"),(G19))))</formula>
    </cfRule>
  </conditionalFormatting>
  <conditionalFormatting sqref="G20:G26">
    <cfRule type="containsText" dxfId="213" priority="2" operator="containsText" text="Cancelled">
      <formula>NOT(ISERROR(SEARCH(("Cancelled"),(G20))))</formula>
    </cfRule>
    <cfRule type="containsText" dxfId="212" priority="3" operator="containsText" text="Postponed">
      <formula>NOT(ISERROR(SEARCH(("Postponed"),(G20))))</formula>
    </cfRule>
    <cfRule type="containsText" dxfId="211" priority="4" operator="containsText" text="Planned">
      <formula>NOT(ISERROR(SEARCH(("Planned"),(G20))))</formula>
    </cfRule>
    <cfRule type="containsText" dxfId="210" priority="5" operator="containsText" text="Completed">
      <formula>NOT(ISERROR(SEARCH(("Completed"),(G20))))</formula>
    </cfRule>
    <cfRule type="containsText" dxfId="209" priority="6" operator="containsText" text="Replaced">
      <formula>NOT(ISERROR(SEARCH(("Replaced"),(G20))))</formula>
    </cfRule>
  </conditionalFormatting>
  <conditionalFormatting sqref="G22:G26">
    <cfRule type="containsText" dxfId="208" priority="1" operator="containsText" text="In Progress">
      <formula>NOT(ISERROR(SEARCH(("In Progress"),(G22))))</formula>
    </cfRule>
  </conditionalFormatting>
  <conditionalFormatting sqref="G27:G53">
    <cfRule type="containsText" dxfId="207" priority="42" operator="containsText" text="Cancelled">
      <formula>NOT(ISERROR(SEARCH(("Cancelled"),(G27))))</formula>
    </cfRule>
    <cfRule type="containsText" dxfId="206" priority="43" operator="containsText" text="Postponed">
      <formula>NOT(ISERROR(SEARCH(("Postponed"),(G27))))</formula>
    </cfRule>
    <cfRule type="containsText" dxfId="205" priority="44" operator="containsText" text="Planned">
      <formula>NOT(ISERROR(SEARCH(("Planned"),(G27))))</formula>
    </cfRule>
    <cfRule type="containsText" dxfId="204" priority="45" operator="containsText" text="Completed">
      <formula>NOT(ISERROR(SEARCH(("Completed"),(G27))))</formula>
    </cfRule>
    <cfRule type="containsText" dxfId="203" priority="46" operator="containsText" text="Replaced">
      <formula>NOT(ISERROR(SEARCH(("Replaced"),(G27))))</formula>
    </cfRule>
  </conditionalFormatting>
  <conditionalFormatting sqref="G48">
    <cfRule type="containsText" dxfId="202" priority="41" operator="containsText" text="In Progress">
      <formula>NOT(ISERROR(SEARCH(("In Progress"),(G48))))</formula>
    </cfRule>
  </conditionalFormatting>
  <conditionalFormatting sqref="I11:J53">
    <cfRule type="cellIs" dxfId="201" priority="7" operator="equal">
      <formula>"Not Applicable"</formula>
    </cfRule>
    <cfRule type="cellIs" dxfId="200" priority="8" operator="equal">
      <formula>"Applicable"</formula>
    </cfRule>
  </conditionalFormatting>
  <dataValidations count="4">
    <dataValidation type="list" allowBlank="1" showErrorMessage="1" sqref="I11:I53" xr:uid="{00000000-0002-0000-3000-000000000000}">
      <formula1>"Applicable,Not Applicable"</formula1>
    </dataValidation>
    <dataValidation type="list" allowBlank="1" showErrorMessage="1" sqref="D7:E7" xr:uid="{00000000-0002-0000-3000-000001000000}">
      <formula1>"Technical,Operations"</formula1>
    </dataValidation>
    <dataValidation type="list" allowBlank="1" showErrorMessage="1" sqref="E48:E53 E32:E33 E11:E27" xr:uid="{00000000-0002-0000-3000-000002000000}">
      <formula1>"High,Medium,Low,R"</formula1>
    </dataValidation>
    <dataValidation type="list" allowBlank="1" showErrorMessage="1" sqref="G11:G53" xr:uid="{00000000-0002-0000-3000-000003000000}">
      <formula1>"Planned,In Progress,Completed,Replaced,Postponed,Cancelled"</formula1>
    </dataValidation>
  </dataValidations>
  <hyperlinks>
    <hyperlink ref="J12" r:id="rId1" xr:uid="{00000000-0004-0000-3000-000000000000}"/>
  </hyperlinks>
  <pageMargins left="0.7" right="0.7" top="0.75" bottom="0.75" header="0" footer="0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Z1004"/>
  <sheetViews>
    <sheetView topLeftCell="A89" workbookViewId="0">
      <selection activeCell="B48" sqref="B48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1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311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312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117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56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313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 t="s">
        <v>314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 t="s">
        <v>7</v>
      </c>
      <c r="F14" s="40"/>
      <c r="G14" s="41" t="s">
        <v>8</v>
      </c>
      <c r="H14" s="9">
        <v>2026</v>
      </c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 t="s">
        <v>7</v>
      </c>
      <c r="F15" s="42"/>
      <c r="G15" s="41" t="s">
        <v>8</v>
      </c>
      <c r="H15" s="9">
        <v>2025</v>
      </c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1">
        <v>2026</v>
      </c>
      <c r="G16" s="8" t="s">
        <v>15</v>
      </c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1">
        <v>2026</v>
      </c>
      <c r="G17" s="8" t="s">
        <v>15</v>
      </c>
      <c r="H17" s="9"/>
      <c r="I17" s="10" t="s">
        <v>24</v>
      </c>
      <c r="J17" s="3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87" t="s">
        <v>315</v>
      </c>
      <c r="J18" s="74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 t="s">
        <v>7</v>
      </c>
      <c r="F27" s="11"/>
      <c r="G27" s="3" t="s">
        <v>8</v>
      </c>
      <c r="H27" s="9">
        <v>2022</v>
      </c>
      <c r="I27" s="43" t="s">
        <v>24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26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26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26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26" ht="14.25" customHeight="1">
      <c r="A45" s="15"/>
      <c r="B45" s="33">
        <f t="shared" ref="B45:B52" si="1">B44+1</f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26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26" ht="14.25" customHeight="1">
      <c r="A47" s="15"/>
      <c r="B47" s="33">
        <v>37</v>
      </c>
      <c r="C47" s="4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26" ht="16.5" customHeight="1">
      <c r="A48" s="15"/>
      <c r="B48" s="33">
        <f t="shared" si="1"/>
        <v>38</v>
      </c>
      <c r="C48" s="89" t="s">
        <v>103</v>
      </c>
      <c r="D48" s="90" t="s">
        <v>330</v>
      </c>
      <c r="E48" s="12" t="s">
        <v>114</v>
      </c>
      <c r="F48" s="45"/>
      <c r="G48" s="46" t="s">
        <v>8</v>
      </c>
      <c r="H48" s="9">
        <v>2026</v>
      </c>
      <c r="I48" s="78" t="s">
        <v>24</v>
      </c>
      <c r="J48" s="92" t="str">
        <f>HYPERLINK("https://drive.google.com/file/d/1VelBKPqCjj9ihr-0MexUPcOxUSd1KYUs/view?usp=drive_link","Data analyttics")</f>
        <v>Data analyttics</v>
      </c>
      <c r="K48" s="15"/>
      <c r="L48" s="15"/>
      <c r="M48" s="51"/>
    </row>
    <row r="49" spans="1:26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26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26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 t="s">
        <v>7</v>
      </c>
      <c r="F51" s="45"/>
      <c r="G51" s="46" t="s">
        <v>8</v>
      </c>
      <c r="H51" s="4">
        <v>2026</v>
      </c>
      <c r="I51" s="48" t="s">
        <v>24</v>
      </c>
      <c r="J51" s="44"/>
      <c r="K51" s="15"/>
      <c r="L51" s="15"/>
      <c r="M51" s="15"/>
    </row>
    <row r="52" spans="1:26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26" ht="16.5" customHeight="1">
      <c r="A53" s="15"/>
      <c r="B53" s="33">
        <f t="shared" ref="B53" si="2">B52+1</f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26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26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26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15"/>
      <c r="B71" s="65"/>
      <c r="G71" s="66"/>
      <c r="K71" s="15"/>
      <c r="L71" s="15"/>
      <c r="M71" s="15"/>
    </row>
    <row r="72" spans="1:26" ht="14.25" customHeight="1">
      <c r="A72" s="15"/>
      <c r="B72" s="65"/>
      <c r="G72" s="66"/>
      <c r="K72" s="15"/>
      <c r="L72" s="15"/>
      <c r="M72" s="15"/>
    </row>
    <row r="73" spans="1:26" ht="14.25" customHeight="1">
      <c r="A73" s="15"/>
      <c r="B73" s="65"/>
      <c r="G73" s="66"/>
      <c r="K73" s="15"/>
      <c r="L73" s="15"/>
      <c r="M73" s="15"/>
    </row>
    <row r="74" spans="1:26" ht="14.25" customHeight="1">
      <c r="A74" s="15"/>
      <c r="B74" s="65"/>
      <c r="G74" s="66"/>
      <c r="K74" s="15"/>
      <c r="L74" s="15"/>
      <c r="M74" s="15"/>
    </row>
    <row r="75" spans="1:26" ht="14.25" customHeight="1">
      <c r="A75" s="15"/>
      <c r="B75" s="65"/>
      <c r="G75" s="66"/>
      <c r="K75" s="15"/>
      <c r="L75" s="15"/>
      <c r="M75" s="15"/>
    </row>
    <row r="76" spans="1:26" ht="14.25" customHeight="1">
      <c r="A76" s="15"/>
      <c r="B76" s="65"/>
      <c r="G76" s="66"/>
      <c r="K76" s="15"/>
      <c r="L76" s="15"/>
      <c r="M76" s="15"/>
    </row>
    <row r="77" spans="1:26" ht="14.25" customHeight="1">
      <c r="A77" s="15"/>
      <c r="B77" s="65"/>
      <c r="G77" s="66"/>
      <c r="K77" s="15"/>
      <c r="L77" s="15"/>
      <c r="M77" s="15"/>
    </row>
    <row r="78" spans="1:26" ht="14.25" customHeight="1">
      <c r="A78" s="15"/>
      <c r="B78" s="65"/>
      <c r="G78" s="66"/>
      <c r="K78" s="15"/>
      <c r="L78" s="15"/>
      <c r="M78" s="15"/>
    </row>
    <row r="79" spans="1:26" ht="14.25" customHeight="1">
      <c r="A79" s="15"/>
      <c r="B79" s="65"/>
      <c r="G79" s="66"/>
      <c r="K79" s="15"/>
      <c r="L79" s="15"/>
      <c r="M79" s="15"/>
    </row>
    <row r="80" spans="1:26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18">
    <cfRule type="containsText" dxfId="199" priority="57" operator="containsText" text="Planned">
      <formula>NOT(ISERROR(SEARCH(("Planned"),(G11))))</formula>
    </cfRule>
  </conditionalFormatting>
  <conditionalFormatting sqref="G11:G19">
    <cfRule type="containsText" dxfId="198" priority="58" operator="containsText" text="Completed">
      <formula>NOT(ISERROR(SEARCH(("Completed"),(G11))))</formula>
    </cfRule>
    <cfRule type="containsText" dxfId="197" priority="59" operator="containsText" text="Replaced">
      <formula>NOT(ISERROR(SEARCH(("Replaced"),(G11))))</formula>
    </cfRule>
  </conditionalFormatting>
  <conditionalFormatting sqref="G11:G21">
    <cfRule type="containsText" dxfId="196" priority="60" operator="containsText" text="In Progress">
      <formula>NOT(ISERROR(SEARCH(("In Progress"),(G11))))</formula>
    </cfRule>
    <cfRule type="containsText" dxfId="195" priority="61" operator="containsText" text="Cancelled">
      <formula>NOT(ISERROR(SEARCH(("Cancelled"),(G11))))</formula>
    </cfRule>
    <cfRule type="containsText" dxfId="194" priority="62" operator="containsText" text="Postponed">
      <formula>NOT(ISERROR(SEARCH(("Postponed"),(G11))))</formula>
    </cfRule>
  </conditionalFormatting>
  <conditionalFormatting sqref="G19:G21">
    <cfRule type="containsText" dxfId="193" priority="63" operator="containsText" text="Planned">
      <formula>NOT(ISERROR(SEARCH(("Planned"),(G19))))</formula>
    </cfRule>
  </conditionalFormatting>
  <conditionalFormatting sqref="G20:G21">
    <cfRule type="containsText" dxfId="192" priority="65" operator="containsText" text="Completed">
      <formula>NOT(ISERROR(SEARCH(("Completed"),(G20))))</formula>
    </cfRule>
    <cfRule type="containsText" dxfId="191" priority="66" operator="containsText" text="Replaced">
      <formula>NOT(ISERROR(SEARCH(("Replaced"),(G20))))</formula>
    </cfRule>
  </conditionalFormatting>
  <conditionalFormatting sqref="G22:G53">
    <cfRule type="containsText" dxfId="190" priority="1" operator="containsText" text="In Progress">
      <formula>NOT(ISERROR(SEARCH(("In Progress"),(G22))))</formula>
    </cfRule>
    <cfRule type="containsText" dxfId="189" priority="2" operator="containsText" text="Cancelled">
      <formula>NOT(ISERROR(SEARCH(("Cancelled"),(G22))))</formula>
    </cfRule>
    <cfRule type="containsText" dxfId="188" priority="3" operator="containsText" text="Postponed">
      <formula>NOT(ISERROR(SEARCH(("Postponed"),(G22))))</formula>
    </cfRule>
    <cfRule type="containsText" dxfId="187" priority="4" operator="containsText" text="Planned">
      <formula>NOT(ISERROR(SEARCH(("Planned"),(G22))))</formula>
    </cfRule>
    <cfRule type="containsText" dxfId="186" priority="5" operator="containsText" text="Completed">
      <formula>NOT(ISERROR(SEARCH(("Completed"),(G22))))</formula>
    </cfRule>
    <cfRule type="containsText" dxfId="185" priority="6" operator="containsText" text="Replaced">
      <formula>NOT(ISERROR(SEARCH(("Replaced"),(G22))))</formula>
    </cfRule>
  </conditionalFormatting>
  <conditionalFormatting sqref="I11:J53">
    <cfRule type="cellIs" dxfId="184" priority="7" operator="equal">
      <formula>"Not Applicable"</formula>
    </cfRule>
    <cfRule type="cellIs" dxfId="183" priority="8" operator="equal">
      <formula>"Applicable"</formula>
    </cfRule>
  </conditionalFormatting>
  <dataValidations disablePrompts="1" count="4">
    <dataValidation type="list" allowBlank="1" showErrorMessage="1" sqref="I11:I17 J18 I19:I53" xr:uid="{00000000-0002-0000-3100-000000000000}">
      <formula1>"Applicable,Not Applicable"</formula1>
    </dataValidation>
    <dataValidation type="list" allowBlank="1" showErrorMessage="1" sqref="D7:E7" xr:uid="{00000000-0002-0000-3100-000001000000}">
      <formula1>"Technical,Operations"</formula1>
    </dataValidation>
    <dataValidation type="list" allowBlank="1" showErrorMessage="1" sqref="E48:E53 E32:E33 E11:E27" xr:uid="{00000000-0002-0000-3100-000002000000}">
      <formula1>"High,Medium,Low,R"</formula1>
    </dataValidation>
    <dataValidation type="list" allowBlank="1" showErrorMessage="1" sqref="G11:G53" xr:uid="{00000000-0002-0000-3100-000003000000}">
      <formula1>"Planned,In Progress,Completed,Replaced,Postponed,Cancelled"</formula1>
    </dataValidation>
  </dataValidations>
  <hyperlinks>
    <hyperlink ref="J12" r:id="rId1" xr:uid="{00000000-0004-0000-3100-000000000000}"/>
  </hyperlinks>
  <pageMargins left="0.7" right="0.7" top="0.75" bottom="0.75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Z1005"/>
  <sheetViews>
    <sheetView topLeftCell="A32" workbookViewId="0">
      <selection activeCell="C46" sqref="C46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1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316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151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151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56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317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 t="s">
        <v>318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 t="s">
        <v>15</v>
      </c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 t="s">
        <v>15</v>
      </c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 t="s">
        <v>15</v>
      </c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 t="s">
        <v>15</v>
      </c>
      <c r="H17" s="9"/>
      <c r="I17" s="10" t="s">
        <v>24</v>
      </c>
      <c r="J17" s="3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B18" s="33">
        <f t="shared" si="0"/>
        <v>8</v>
      </c>
      <c r="C18" s="4" t="s">
        <v>73</v>
      </c>
      <c r="D18" s="7" t="s">
        <v>37</v>
      </c>
      <c r="E18" s="12" t="s">
        <v>7</v>
      </c>
      <c r="F18" s="42"/>
      <c r="G18" s="46" t="s">
        <v>8</v>
      </c>
      <c r="H18" s="9">
        <v>2024</v>
      </c>
      <c r="I18" s="74" t="s">
        <v>24</v>
      </c>
      <c r="J18" s="36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 t="s">
        <v>8</v>
      </c>
      <c r="H30" s="9">
        <v>2025</v>
      </c>
      <c r="I30" s="10" t="s">
        <v>24</v>
      </c>
      <c r="J30" s="4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76</v>
      </c>
      <c r="J34" s="4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26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26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26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26" ht="14.25" customHeight="1">
      <c r="A45" s="15"/>
      <c r="B45" s="33"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26" ht="14.25" customHeight="1">
      <c r="A46" s="15"/>
      <c r="B46" s="33">
        <f t="shared" ref="B46:B53" si="1">B45+1</f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26" ht="14.25" customHeight="1">
      <c r="A47" s="15"/>
      <c r="B47" s="33">
        <f t="shared" si="1"/>
        <v>37</v>
      </c>
      <c r="C47" s="4" t="s">
        <v>103</v>
      </c>
      <c r="D47" s="45" t="s">
        <v>183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26" ht="16.5" customHeight="1">
      <c r="A48" s="15"/>
      <c r="B48" s="33">
        <f t="shared" ref="B48" si="2">COUNTA($B$5:B42)</f>
        <v>38</v>
      </c>
      <c r="C48" s="89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44"/>
      <c r="K48" s="15"/>
      <c r="L48" s="15"/>
      <c r="M48" s="51"/>
    </row>
    <row r="49" spans="1:26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26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26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/>
      <c r="F51" s="45"/>
      <c r="G51" s="46"/>
      <c r="H51" s="4"/>
      <c r="I51" s="48" t="s">
        <v>24</v>
      </c>
      <c r="J51" s="44"/>
      <c r="K51" s="15"/>
      <c r="L51" s="15"/>
      <c r="M51" s="15"/>
    </row>
    <row r="52" spans="1:26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26" ht="16.5" customHeigh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26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26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26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15"/>
      <c r="B71" s="65"/>
      <c r="G71" s="66"/>
      <c r="K71" s="15"/>
      <c r="L71" s="15"/>
      <c r="M71" s="15"/>
    </row>
    <row r="72" spans="1:26" ht="14.25" customHeight="1">
      <c r="A72" s="15"/>
      <c r="B72" s="65"/>
      <c r="G72" s="66"/>
      <c r="K72" s="15"/>
      <c r="L72" s="15"/>
      <c r="M72" s="15"/>
    </row>
    <row r="73" spans="1:26" ht="14.25" customHeight="1">
      <c r="A73" s="15"/>
      <c r="B73" s="65"/>
      <c r="G73" s="66"/>
      <c r="K73" s="15"/>
      <c r="L73" s="15"/>
      <c r="M73" s="15"/>
    </row>
    <row r="74" spans="1:26" ht="14.25" customHeight="1">
      <c r="A74" s="15"/>
      <c r="B74" s="65"/>
      <c r="G74" s="66"/>
      <c r="K74" s="15"/>
      <c r="L74" s="15"/>
      <c r="M74" s="15"/>
    </row>
    <row r="75" spans="1:26" ht="14.25" customHeight="1">
      <c r="A75" s="15"/>
      <c r="B75" s="65"/>
      <c r="G75" s="66"/>
      <c r="K75" s="15"/>
      <c r="L75" s="15"/>
      <c r="M75" s="15"/>
    </row>
    <row r="76" spans="1:26" ht="14.25" customHeight="1">
      <c r="A76" s="15"/>
      <c r="B76" s="65"/>
      <c r="G76" s="66"/>
      <c r="K76" s="15"/>
      <c r="L76" s="15"/>
      <c r="M76" s="15"/>
    </row>
    <row r="77" spans="1:26" ht="14.25" customHeight="1">
      <c r="A77" s="15"/>
      <c r="B77" s="65"/>
      <c r="G77" s="66"/>
      <c r="K77" s="15"/>
      <c r="L77" s="15"/>
      <c r="M77" s="15"/>
    </row>
    <row r="78" spans="1:26" ht="14.25" customHeight="1">
      <c r="A78" s="15"/>
      <c r="B78" s="65"/>
      <c r="G78" s="66"/>
      <c r="K78" s="15"/>
      <c r="L78" s="15"/>
      <c r="M78" s="15"/>
    </row>
    <row r="79" spans="1:26" ht="14.25" customHeight="1">
      <c r="A79" s="15"/>
      <c r="B79" s="65"/>
      <c r="G79" s="66"/>
      <c r="K79" s="15"/>
      <c r="L79" s="15"/>
      <c r="M79" s="15"/>
    </row>
    <row r="80" spans="1:26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18">
    <cfRule type="containsText" dxfId="182" priority="49" operator="containsText" text="Planned">
      <formula>NOT(ISERROR(SEARCH(("Planned"),(G11))))</formula>
    </cfRule>
  </conditionalFormatting>
  <conditionalFormatting sqref="G11:G19">
    <cfRule type="containsText" dxfId="181" priority="50" operator="containsText" text="Completed">
      <formula>NOT(ISERROR(SEARCH(("Completed"),(G11))))</formula>
    </cfRule>
    <cfRule type="containsText" dxfId="180" priority="51" operator="containsText" text="Replaced">
      <formula>NOT(ISERROR(SEARCH(("Replaced"),(G11))))</formula>
    </cfRule>
  </conditionalFormatting>
  <conditionalFormatting sqref="G11:G21">
    <cfRule type="containsText" dxfId="179" priority="52" operator="containsText" text="In Progress">
      <formula>NOT(ISERROR(SEARCH(("In Progress"),(G11))))</formula>
    </cfRule>
    <cfRule type="containsText" dxfId="178" priority="53" operator="containsText" text="Cancelled">
      <formula>NOT(ISERROR(SEARCH(("Cancelled"),(G11))))</formula>
    </cfRule>
    <cfRule type="containsText" dxfId="177" priority="54" operator="containsText" text="Postponed">
      <formula>NOT(ISERROR(SEARCH(("Postponed"),(G11))))</formula>
    </cfRule>
  </conditionalFormatting>
  <conditionalFormatting sqref="G19:G21">
    <cfRule type="containsText" dxfId="176" priority="55" operator="containsText" text="Planned">
      <formula>NOT(ISERROR(SEARCH(("Planned"),(G19))))</formula>
    </cfRule>
  </conditionalFormatting>
  <conditionalFormatting sqref="G20:G21">
    <cfRule type="containsText" dxfId="175" priority="57" operator="containsText" text="Completed">
      <formula>NOT(ISERROR(SEARCH(("Completed"),(G20))))</formula>
    </cfRule>
    <cfRule type="containsText" dxfId="174" priority="58" operator="containsText" text="Replaced">
      <formula>NOT(ISERROR(SEARCH(("Replaced"),(G20))))</formula>
    </cfRule>
  </conditionalFormatting>
  <conditionalFormatting sqref="G22:G53">
    <cfRule type="containsText" dxfId="173" priority="1" operator="containsText" text="In Progress">
      <formula>NOT(ISERROR(SEARCH(("In Progress"),(G22))))</formula>
    </cfRule>
    <cfRule type="containsText" dxfId="172" priority="2" operator="containsText" text="Cancelled">
      <formula>NOT(ISERROR(SEARCH(("Cancelled"),(G22))))</formula>
    </cfRule>
    <cfRule type="containsText" dxfId="171" priority="3" operator="containsText" text="Postponed">
      <formula>NOT(ISERROR(SEARCH(("Postponed"),(G22))))</formula>
    </cfRule>
    <cfRule type="containsText" dxfId="170" priority="4" operator="containsText" text="Planned">
      <formula>NOT(ISERROR(SEARCH(("Planned"),(G22))))</formula>
    </cfRule>
    <cfRule type="containsText" dxfId="169" priority="5" operator="containsText" text="Completed">
      <formula>NOT(ISERROR(SEARCH(("Completed"),(G22))))</formula>
    </cfRule>
    <cfRule type="containsText" dxfId="168" priority="6" operator="containsText" text="Replaced">
      <formula>NOT(ISERROR(SEARCH(("Replaced"),(G22))))</formula>
    </cfRule>
  </conditionalFormatting>
  <conditionalFormatting sqref="I11:J53">
    <cfRule type="cellIs" dxfId="167" priority="7" operator="equal">
      <formula>"Not Applicable"</formula>
    </cfRule>
    <cfRule type="cellIs" dxfId="166" priority="8" operator="equal">
      <formula>"Applicable"</formula>
    </cfRule>
  </conditionalFormatting>
  <dataValidations count="4">
    <dataValidation type="list" allowBlank="1" showErrorMessage="1" sqref="I11:I53" xr:uid="{00000000-0002-0000-3200-000000000000}">
      <formula1>"Applicable,Not Applicable"</formula1>
    </dataValidation>
    <dataValidation type="list" allowBlank="1" showErrorMessage="1" sqref="D7:E7" xr:uid="{00000000-0002-0000-3200-000001000000}">
      <formula1>"Technical,Operations"</formula1>
    </dataValidation>
    <dataValidation type="list" allowBlank="1" showErrorMessage="1" sqref="E48:E53 E32:E33 E11:E27" xr:uid="{00000000-0002-0000-3200-000002000000}">
      <formula1>"High,Medium,Low,R"</formula1>
    </dataValidation>
    <dataValidation type="list" allowBlank="1" showErrorMessage="1" sqref="G11:G53" xr:uid="{00000000-0002-0000-3200-000003000000}">
      <formula1>"Planned,In Progress,Completed,Replaced,Postponed,Cancelled"</formula1>
    </dataValidation>
  </dataValidations>
  <hyperlinks>
    <hyperlink ref="J12" r:id="rId1" xr:uid="{00000000-0004-0000-3200-000000000000}"/>
  </hyperlinks>
  <pageMargins left="0.7" right="0.7" top="0.75" bottom="0.75" header="0" footer="0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Z1005"/>
  <sheetViews>
    <sheetView topLeftCell="A28" workbookViewId="0">
      <selection activeCell="B45" sqref="B45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1.0898437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319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151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151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56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320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83" t="s">
        <v>321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24</v>
      </c>
      <c r="J18" s="36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24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>
        <v>2026</v>
      </c>
      <c r="G28" s="3" t="s">
        <v>15</v>
      </c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26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26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26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26" ht="14.25" customHeight="1">
      <c r="A45" s="15"/>
      <c r="B45" s="33">
        <f t="shared" ref="B45:B53" si="1">B44+1</f>
        <v>35</v>
      </c>
      <c r="C45" s="4" t="s">
        <v>103</v>
      </c>
      <c r="D45" s="45" t="s">
        <v>82</v>
      </c>
      <c r="E45" s="45" t="s">
        <v>105</v>
      </c>
      <c r="F45" s="45"/>
      <c r="G45" s="46" t="s">
        <v>8</v>
      </c>
      <c r="H45" s="4">
        <v>2025</v>
      </c>
      <c r="I45" s="48" t="s">
        <v>24</v>
      </c>
      <c r="J45" s="44"/>
      <c r="K45" s="15"/>
      <c r="L45" s="15"/>
      <c r="M45" s="15"/>
    </row>
    <row r="46" spans="1:26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26" ht="14.25" customHeight="1">
      <c r="A47" s="15"/>
      <c r="B47" s="33">
        <f t="shared" si="1"/>
        <v>37</v>
      </c>
      <c r="C47" s="4" t="s">
        <v>103</v>
      </c>
      <c r="D47" s="45" t="s">
        <v>183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26" ht="16.5" customHeight="1">
      <c r="A48" s="15"/>
      <c r="B48" s="33">
        <f t="shared" ref="B48" si="2">COUNTA($B$5:B42)</f>
        <v>38</v>
      </c>
      <c r="C48" s="89" t="s">
        <v>103</v>
      </c>
      <c r="D48" s="90" t="s">
        <v>330</v>
      </c>
      <c r="E48" s="12"/>
      <c r="F48" s="45"/>
      <c r="G48" s="46"/>
      <c r="H48" s="9"/>
      <c r="I48" s="78" t="s">
        <v>24</v>
      </c>
      <c r="J48" s="44"/>
      <c r="K48" s="15"/>
      <c r="L48" s="15"/>
      <c r="M48" s="51"/>
    </row>
    <row r="49" spans="1:26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26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26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/>
      <c r="F51" s="45"/>
      <c r="G51" s="46"/>
      <c r="H51" s="4"/>
      <c r="I51" s="48" t="s">
        <v>24</v>
      </c>
      <c r="J51" s="44"/>
      <c r="K51" s="15"/>
      <c r="L51" s="15"/>
      <c r="M51" s="15"/>
    </row>
    <row r="52" spans="1:26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26" ht="16.5" customHeigh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26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26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26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15"/>
      <c r="B71" s="65"/>
      <c r="G71" s="66"/>
      <c r="K71" s="15"/>
      <c r="L71" s="15"/>
      <c r="M71" s="15"/>
    </row>
    <row r="72" spans="1:26" ht="14.25" customHeight="1">
      <c r="A72" s="15"/>
      <c r="B72" s="65"/>
      <c r="G72" s="66"/>
      <c r="K72" s="15"/>
      <c r="L72" s="15"/>
      <c r="M72" s="15"/>
    </row>
    <row r="73" spans="1:26" ht="14.25" customHeight="1">
      <c r="A73" s="15"/>
      <c r="B73" s="65"/>
      <c r="G73" s="66"/>
      <c r="K73" s="15"/>
      <c r="L73" s="15"/>
      <c r="M73" s="15"/>
    </row>
    <row r="74" spans="1:26" ht="14.25" customHeight="1">
      <c r="A74" s="15"/>
      <c r="B74" s="65"/>
      <c r="G74" s="66"/>
      <c r="K74" s="15"/>
      <c r="L74" s="15"/>
      <c r="M74" s="15"/>
    </row>
    <row r="75" spans="1:26" ht="14.25" customHeight="1">
      <c r="A75" s="15"/>
      <c r="B75" s="65"/>
      <c r="G75" s="66"/>
      <c r="K75" s="15"/>
      <c r="L75" s="15"/>
      <c r="M75" s="15"/>
    </row>
    <row r="76" spans="1:26" ht="14.25" customHeight="1">
      <c r="A76" s="15"/>
      <c r="B76" s="65"/>
      <c r="G76" s="66"/>
      <c r="K76" s="15"/>
      <c r="L76" s="15"/>
      <c r="M76" s="15"/>
    </row>
    <row r="77" spans="1:26" ht="14.25" customHeight="1">
      <c r="A77" s="15"/>
      <c r="B77" s="65"/>
      <c r="G77" s="66"/>
      <c r="K77" s="15"/>
      <c r="L77" s="15"/>
      <c r="M77" s="15"/>
    </row>
    <row r="78" spans="1:26" ht="14.25" customHeight="1">
      <c r="A78" s="15"/>
      <c r="B78" s="65"/>
      <c r="G78" s="66"/>
      <c r="K78" s="15"/>
      <c r="L78" s="15"/>
      <c r="M78" s="15"/>
    </row>
    <row r="79" spans="1:26" ht="14.25" customHeight="1">
      <c r="A79" s="15"/>
      <c r="B79" s="65"/>
      <c r="G79" s="66"/>
      <c r="K79" s="15"/>
      <c r="L79" s="15"/>
      <c r="M79" s="15"/>
    </row>
    <row r="80" spans="1:26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18">
    <cfRule type="containsText" dxfId="165" priority="49" operator="containsText" text="Cancelled">
      <formula>NOT(ISERROR(SEARCH(("Cancelled"),(G11))))</formula>
    </cfRule>
    <cfRule type="containsText" dxfId="164" priority="50" operator="containsText" text="Postponed">
      <formula>NOT(ISERROR(SEARCH(("Postponed"),(G11))))</formula>
    </cfRule>
    <cfRule type="containsText" dxfId="163" priority="51" operator="containsText" text="Planned">
      <formula>NOT(ISERROR(SEARCH(("Planned"),(G11))))</formula>
    </cfRule>
    <cfRule type="containsText" dxfId="162" priority="52" operator="containsText" text="Completed">
      <formula>NOT(ISERROR(SEARCH(("Completed"),(G11))))</formula>
    </cfRule>
    <cfRule type="containsText" dxfId="161" priority="53" operator="containsText" text="Replaced">
      <formula>NOT(ISERROR(SEARCH(("Replaced"),(G11))))</formula>
    </cfRule>
  </conditionalFormatting>
  <conditionalFormatting sqref="G11:G21 G27:G47 G49:G53">
    <cfRule type="containsText" dxfId="160" priority="54" operator="containsText" text="In Progress">
      <formula>NOT(ISERROR(SEARCH(("In Progress"),(G11))))</formula>
    </cfRule>
  </conditionalFormatting>
  <conditionalFormatting sqref="G19">
    <cfRule type="containsText" dxfId="159" priority="55" operator="containsText" text="Planned">
      <formula>NOT(ISERROR(SEARCH(("Planned"),(G19))))</formula>
    </cfRule>
    <cfRule type="containsText" dxfId="158" priority="56" operator="containsText" text="Completed">
      <formula>NOT(ISERROR(SEARCH(("Completed"),(G19))))</formula>
    </cfRule>
    <cfRule type="containsText" dxfId="157" priority="57" operator="containsText" text="Replaced">
      <formula>NOT(ISERROR(SEARCH(("Replaced"),(G19))))</formula>
    </cfRule>
  </conditionalFormatting>
  <conditionalFormatting sqref="G20:G26">
    <cfRule type="containsText" dxfId="156" priority="2" operator="containsText" text="Cancelled">
      <formula>NOT(ISERROR(SEARCH(("Cancelled"),(G20))))</formula>
    </cfRule>
    <cfRule type="containsText" dxfId="155" priority="3" operator="containsText" text="Postponed">
      <formula>NOT(ISERROR(SEARCH(("Postponed"),(G20))))</formula>
    </cfRule>
    <cfRule type="containsText" dxfId="154" priority="4" operator="containsText" text="Planned">
      <formula>NOT(ISERROR(SEARCH(("Planned"),(G20))))</formula>
    </cfRule>
    <cfRule type="containsText" dxfId="153" priority="5" operator="containsText" text="Completed">
      <formula>NOT(ISERROR(SEARCH(("Completed"),(G20))))</formula>
    </cfRule>
    <cfRule type="containsText" dxfId="152" priority="6" operator="containsText" text="Replaced">
      <formula>NOT(ISERROR(SEARCH(("Replaced"),(G20))))</formula>
    </cfRule>
  </conditionalFormatting>
  <conditionalFormatting sqref="G22:G26">
    <cfRule type="containsText" dxfId="151" priority="1" operator="containsText" text="In Progress">
      <formula>NOT(ISERROR(SEARCH(("In Progress"),(G22))))</formula>
    </cfRule>
  </conditionalFormatting>
  <conditionalFormatting sqref="G27:G53">
    <cfRule type="containsText" dxfId="150" priority="42" operator="containsText" text="Cancelled">
      <formula>NOT(ISERROR(SEARCH(("Cancelled"),(G27))))</formula>
    </cfRule>
    <cfRule type="containsText" dxfId="149" priority="43" operator="containsText" text="Postponed">
      <formula>NOT(ISERROR(SEARCH(("Postponed"),(G27))))</formula>
    </cfRule>
    <cfRule type="containsText" dxfId="148" priority="44" operator="containsText" text="Planned">
      <formula>NOT(ISERROR(SEARCH(("Planned"),(G27))))</formula>
    </cfRule>
    <cfRule type="containsText" dxfId="147" priority="45" operator="containsText" text="Completed">
      <formula>NOT(ISERROR(SEARCH(("Completed"),(G27))))</formula>
    </cfRule>
    <cfRule type="containsText" dxfId="146" priority="46" operator="containsText" text="Replaced">
      <formula>NOT(ISERROR(SEARCH(("Replaced"),(G27))))</formula>
    </cfRule>
  </conditionalFormatting>
  <conditionalFormatting sqref="G48">
    <cfRule type="containsText" dxfId="145" priority="41" operator="containsText" text="In Progress">
      <formula>NOT(ISERROR(SEARCH(("In Progress"),(G48))))</formula>
    </cfRule>
  </conditionalFormatting>
  <conditionalFormatting sqref="I11:J53">
    <cfRule type="cellIs" dxfId="144" priority="7" operator="equal">
      <formula>"Not Applicable"</formula>
    </cfRule>
    <cfRule type="cellIs" dxfId="143" priority="8" operator="equal">
      <formula>"Applicable"</formula>
    </cfRule>
  </conditionalFormatting>
  <dataValidations count="4">
    <dataValidation type="list" allowBlank="1" showErrorMessage="1" sqref="I11:I53" xr:uid="{00000000-0002-0000-3300-000000000000}">
      <formula1>"Applicable,Not Applicable"</formula1>
    </dataValidation>
    <dataValidation type="list" allowBlank="1" showErrorMessage="1" sqref="D7:E7" xr:uid="{00000000-0002-0000-3300-000001000000}">
      <formula1>"Technical,Operations"</formula1>
    </dataValidation>
    <dataValidation type="list" allowBlank="1" showErrorMessage="1" sqref="E48:E53 E32:E33 E11:E27" xr:uid="{00000000-0002-0000-3300-000002000000}">
      <formula1>"High,Medium,Low,R"</formula1>
    </dataValidation>
    <dataValidation type="list" allowBlank="1" showErrorMessage="1" sqref="G11:G53" xr:uid="{00000000-0002-0000-3300-000003000000}">
      <formula1>"Planned,In Progress,Completed,Replaced,Postponed,Cancelled"</formula1>
    </dataValidation>
  </dataValidations>
  <hyperlinks>
    <hyperlink ref="J12" r:id="rId1" xr:uid="{00000000-0004-0000-3300-000000000000}"/>
  </hyperlinks>
  <pageMargins left="0.7" right="0.7" top="0.75" bottom="0.75" header="0" footer="0"/>
  <pageSetup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Z1005"/>
  <sheetViews>
    <sheetView topLeftCell="A28" workbookViewId="0">
      <selection activeCell="B45" sqref="B45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1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322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151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151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56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323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 t="s">
        <v>7</v>
      </c>
      <c r="F12" s="34"/>
      <c r="G12" s="8" t="s">
        <v>8</v>
      </c>
      <c r="H12" s="35">
        <v>2025</v>
      </c>
      <c r="I12" s="10" t="s">
        <v>24</v>
      </c>
      <c r="J12" s="91"/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2024</v>
      </c>
      <c r="I13" s="10" t="s">
        <v>24</v>
      </c>
      <c r="J13" s="91" t="str">
        <f>HYPERLINK("https://drive.google.com/file/d/1O6By9LhMyNFKn-WFVxKc9d2pqKd9PfgZ/view?usp=drive_link","Jonathan")</f>
        <v>Jonathan</v>
      </c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24</v>
      </c>
      <c r="J18" s="36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>
        <v>2026</v>
      </c>
      <c r="G27" s="3" t="s">
        <v>15</v>
      </c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26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26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26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26" ht="14.25" customHeight="1">
      <c r="A45" s="15"/>
      <c r="B45" s="33">
        <f t="shared" ref="B45:B53" si="1">B44+1</f>
        <v>35</v>
      </c>
      <c r="C45" s="4" t="s">
        <v>103</v>
      </c>
      <c r="D45" s="45" t="s">
        <v>82</v>
      </c>
      <c r="E45" s="45" t="s">
        <v>176</v>
      </c>
      <c r="F45" s="45"/>
      <c r="G45" s="46" t="s">
        <v>8</v>
      </c>
      <c r="H45" s="4">
        <v>2025</v>
      </c>
      <c r="I45" s="48" t="s">
        <v>24</v>
      </c>
      <c r="J45" s="44"/>
      <c r="K45" s="15"/>
      <c r="L45" s="15"/>
      <c r="M45" s="15"/>
    </row>
    <row r="46" spans="1:26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26" ht="14.25" customHeight="1">
      <c r="A47" s="15"/>
      <c r="B47" s="33">
        <f t="shared" si="1"/>
        <v>37</v>
      </c>
      <c r="C47" s="4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26" ht="16.5" customHeight="1">
      <c r="A48" s="15"/>
      <c r="B48" s="33">
        <f t="shared" ref="B48" si="2">COUNTA($B$5:B42)</f>
        <v>38</v>
      </c>
      <c r="C48" s="89" t="s">
        <v>103</v>
      </c>
      <c r="D48" s="90" t="s">
        <v>330</v>
      </c>
      <c r="E48" s="12" t="s">
        <v>114</v>
      </c>
      <c r="F48" s="45"/>
      <c r="G48" s="46" t="s">
        <v>8</v>
      </c>
      <c r="H48" s="9">
        <v>2026</v>
      </c>
      <c r="I48" s="78" t="s">
        <v>24</v>
      </c>
      <c r="J48" s="92" t="str">
        <f>HYPERLINK("https://drive.google.com/file/d/1DW-R7SHM-47BMaAExlr6Fwn0jAkbbECs/view?usp=drive_link","Data analytics")</f>
        <v>Data analytics</v>
      </c>
      <c r="K48" s="15"/>
      <c r="L48" s="15"/>
      <c r="M48" s="51"/>
    </row>
    <row r="49" spans="1:26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26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26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/>
      <c r="F51" s="45"/>
      <c r="G51" s="46"/>
      <c r="H51" s="4"/>
      <c r="I51" s="48" t="s">
        <v>24</v>
      </c>
      <c r="J51" s="44"/>
      <c r="K51" s="15"/>
      <c r="L51" s="15"/>
      <c r="M51" s="15"/>
    </row>
    <row r="52" spans="1:26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26" ht="16.5" customHeigh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26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26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26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15"/>
      <c r="B71" s="65"/>
      <c r="G71" s="66"/>
      <c r="K71" s="15"/>
      <c r="L71" s="15"/>
      <c r="M71" s="15"/>
    </row>
    <row r="72" spans="1:26" ht="14.25" customHeight="1">
      <c r="A72" s="15"/>
      <c r="B72" s="65"/>
      <c r="G72" s="66"/>
      <c r="K72" s="15"/>
      <c r="L72" s="15"/>
      <c r="M72" s="15"/>
    </row>
    <row r="73" spans="1:26" ht="14.25" customHeight="1">
      <c r="A73" s="15"/>
      <c r="B73" s="65"/>
      <c r="G73" s="66"/>
      <c r="K73" s="15"/>
      <c r="L73" s="15"/>
      <c r="M73" s="15"/>
    </row>
    <row r="74" spans="1:26" ht="14.25" customHeight="1">
      <c r="A74" s="15"/>
      <c r="B74" s="65"/>
      <c r="G74" s="66"/>
      <c r="K74" s="15"/>
      <c r="L74" s="15"/>
      <c r="M74" s="15"/>
    </row>
    <row r="75" spans="1:26" ht="14.25" customHeight="1">
      <c r="A75" s="15"/>
      <c r="B75" s="65"/>
      <c r="G75" s="66"/>
      <c r="K75" s="15"/>
      <c r="L75" s="15"/>
      <c r="M75" s="15"/>
    </row>
    <row r="76" spans="1:26" ht="14.25" customHeight="1">
      <c r="A76" s="15"/>
      <c r="B76" s="65"/>
      <c r="G76" s="66"/>
      <c r="K76" s="15"/>
      <c r="L76" s="15"/>
      <c r="M76" s="15"/>
    </row>
    <row r="77" spans="1:26" ht="14.25" customHeight="1">
      <c r="A77" s="15"/>
      <c r="B77" s="65"/>
      <c r="G77" s="66"/>
      <c r="K77" s="15"/>
      <c r="L77" s="15"/>
      <c r="M77" s="15"/>
    </row>
    <row r="78" spans="1:26" ht="14.25" customHeight="1">
      <c r="A78" s="15"/>
      <c r="B78" s="65"/>
      <c r="G78" s="66"/>
      <c r="K78" s="15"/>
      <c r="L78" s="15"/>
      <c r="M78" s="15"/>
    </row>
    <row r="79" spans="1:26" ht="14.25" customHeight="1">
      <c r="A79" s="15"/>
      <c r="B79" s="65"/>
      <c r="G79" s="66"/>
      <c r="K79" s="15"/>
      <c r="L79" s="15"/>
      <c r="M79" s="15"/>
    </row>
    <row r="80" spans="1:26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18">
    <cfRule type="containsText" dxfId="142" priority="57" operator="containsText" text="Planned">
      <formula>NOT(ISERROR(SEARCH(("Planned"),(G11))))</formula>
    </cfRule>
    <cfRule type="containsText" dxfId="141" priority="58" operator="containsText" text="Completed">
      <formula>NOT(ISERROR(SEARCH(("Completed"),(G11))))</formula>
    </cfRule>
    <cfRule type="containsText" dxfId="140" priority="59" operator="containsText" text="Replaced">
      <formula>NOT(ISERROR(SEARCH(("Replaced"),(G11))))</formula>
    </cfRule>
  </conditionalFormatting>
  <conditionalFormatting sqref="G11:G21 G27:G47 G49:G53">
    <cfRule type="containsText" dxfId="139" priority="60" operator="containsText" text="In Progress">
      <formula>NOT(ISERROR(SEARCH(("In Progress"),(G11))))</formula>
    </cfRule>
    <cfRule type="containsText" dxfId="138" priority="61" operator="containsText" text="Cancelled">
      <formula>NOT(ISERROR(SEARCH(("Cancelled"),(G11))))</formula>
    </cfRule>
    <cfRule type="containsText" dxfId="137" priority="62" operator="containsText" text="Postponed">
      <formula>NOT(ISERROR(SEARCH(("Postponed"),(G11))))</formula>
    </cfRule>
  </conditionalFormatting>
  <conditionalFormatting sqref="G19">
    <cfRule type="containsText" dxfId="136" priority="63" operator="containsText" text="Planned">
      <formula>NOT(ISERROR(SEARCH(("Planned"),(G19))))</formula>
    </cfRule>
  </conditionalFormatting>
  <conditionalFormatting sqref="G20:G26">
    <cfRule type="containsText" dxfId="135" priority="4" operator="containsText" text="Planned">
      <formula>NOT(ISERROR(SEARCH(("Planned"),(G20))))</formula>
    </cfRule>
    <cfRule type="containsText" dxfId="134" priority="5" operator="containsText" text="Completed">
      <formula>NOT(ISERROR(SEARCH(("Completed"),(G20))))</formula>
    </cfRule>
    <cfRule type="containsText" dxfId="133" priority="6" operator="containsText" text="Replaced">
      <formula>NOT(ISERROR(SEARCH(("Replaced"),(G20))))</formula>
    </cfRule>
  </conditionalFormatting>
  <conditionalFormatting sqref="G22:G26">
    <cfRule type="containsText" dxfId="132" priority="1" operator="containsText" text="In Progress">
      <formula>NOT(ISERROR(SEARCH(("In Progress"),(G22))))</formula>
    </cfRule>
    <cfRule type="containsText" dxfId="131" priority="2" operator="containsText" text="Cancelled">
      <formula>NOT(ISERROR(SEARCH(("Cancelled"),(G22))))</formula>
    </cfRule>
    <cfRule type="containsText" dxfId="130" priority="3" operator="containsText" text="Postponed">
      <formula>NOT(ISERROR(SEARCH(("Postponed"),(G22))))</formula>
    </cfRule>
  </conditionalFormatting>
  <conditionalFormatting sqref="G27:G53">
    <cfRule type="containsText" dxfId="129" priority="44" operator="containsText" text="Planned">
      <formula>NOT(ISERROR(SEARCH(("Planned"),(G27))))</formula>
    </cfRule>
    <cfRule type="containsText" dxfId="128" priority="45" operator="containsText" text="Completed">
      <formula>NOT(ISERROR(SEARCH(("Completed"),(G27))))</formula>
    </cfRule>
    <cfRule type="containsText" dxfId="127" priority="46" operator="containsText" text="Replaced">
      <formula>NOT(ISERROR(SEARCH(("Replaced"),(G27))))</formula>
    </cfRule>
  </conditionalFormatting>
  <conditionalFormatting sqref="G48">
    <cfRule type="containsText" dxfId="126" priority="41" operator="containsText" text="In Progress">
      <formula>NOT(ISERROR(SEARCH(("In Progress"),(G48))))</formula>
    </cfRule>
    <cfRule type="containsText" dxfId="125" priority="42" operator="containsText" text="Cancelled">
      <formula>NOT(ISERROR(SEARCH(("Cancelled"),(G48))))</formula>
    </cfRule>
    <cfRule type="containsText" dxfId="124" priority="43" operator="containsText" text="Postponed">
      <formula>NOT(ISERROR(SEARCH(("Postponed"),(G48))))</formula>
    </cfRule>
  </conditionalFormatting>
  <conditionalFormatting sqref="I11:J53">
    <cfRule type="cellIs" dxfId="123" priority="7" operator="equal">
      <formula>"Not Applicable"</formula>
    </cfRule>
    <cfRule type="cellIs" dxfId="122" priority="8" operator="equal">
      <formula>"Applicable"</formula>
    </cfRule>
  </conditionalFormatting>
  <dataValidations disablePrompts="1" count="4">
    <dataValidation type="list" allowBlank="1" showErrorMessage="1" sqref="I11:I53" xr:uid="{00000000-0002-0000-3400-000000000000}">
      <formula1>"Applicable,Not Applicable"</formula1>
    </dataValidation>
    <dataValidation type="list" allowBlank="1" showErrorMessage="1" sqref="D7:E7" xr:uid="{00000000-0002-0000-3400-000001000000}">
      <formula1>"Technical,Operations"</formula1>
    </dataValidation>
    <dataValidation type="list" allowBlank="1" showErrorMessage="1" sqref="E48:E53 E32:E33 E11:E27" xr:uid="{00000000-0002-0000-3400-000002000000}">
      <formula1>"High,Medium,Low,R"</formula1>
    </dataValidation>
    <dataValidation type="list" allowBlank="1" showErrorMessage="1" sqref="G11:G53" xr:uid="{00000000-0002-0000-3400-000003000000}">
      <formula1>"Planned,In Progress,Completed,Replaced,Postponed,Cancelled"</formula1>
    </dataValidation>
  </dataValidations>
  <pageMargins left="0.7" right="0.7" top="0.75" bottom="0.75" header="0" footer="0"/>
  <pageSetup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Z1005"/>
  <sheetViews>
    <sheetView topLeftCell="A30" workbookViewId="0">
      <selection activeCell="B45" sqref="B45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1.0898437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324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151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151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56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325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101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 t="s">
        <v>7</v>
      </c>
      <c r="F11" s="34"/>
      <c r="G11" s="8" t="s">
        <v>8</v>
      </c>
      <c r="H11" s="35">
        <v>2019</v>
      </c>
      <c r="I11" s="10" t="s">
        <v>24</v>
      </c>
      <c r="J11" s="83" t="s">
        <v>326</v>
      </c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/>
      <c r="F12" s="34"/>
      <c r="G12" s="8"/>
      <c r="H12" s="35"/>
      <c r="I12" s="10" t="s">
        <v>24</v>
      </c>
      <c r="J12" s="36"/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 t="s">
        <v>7</v>
      </c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24</v>
      </c>
      <c r="J18" s="36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24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24</v>
      </c>
      <c r="J20" s="3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6.5" customHeight="1">
      <c r="A21" s="15"/>
      <c r="B21" s="33">
        <f t="shared" si="0"/>
        <v>11</v>
      </c>
      <c r="C21" s="88" t="s">
        <v>103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 t="s">
        <v>12</v>
      </c>
      <c r="H31" s="9"/>
      <c r="I31" s="10" t="s">
        <v>76</v>
      </c>
      <c r="J31" s="4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24</v>
      </c>
      <c r="J32" s="4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24</v>
      </c>
      <c r="J33" s="4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24</v>
      </c>
      <c r="J34" s="4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24</v>
      </c>
      <c r="J35" s="44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24</v>
      </c>
      <c r="J39" s="4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/>
      <c r="G40" s="46"/>
      <c r="H40" s="9"/>
      <c r="I40" s="48" t="s">
        <v>24</v>
      </c>
      <c r="J40" s="44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26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24</v>
      </c>
      <c r="J42" s="44"/>
      <c r="K42" s="15"/>
      <c r="L42" s="15"/>
      <c r="M42" s="15"/>
    </row>
    <row r="43" spans="1:26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26" ht="14.25" customHeight="1">
      <c r="A44" s="15"/>
      <c r="B44" s="33">
        <v>34</v>
      </c>
      <c r="C44" s="4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26" ht="14.25" customHeight="1">
      <c r="A45" s="15"/>
      <c r="B45" s="33">
        <f t="shared" ref="B45:B53" si="1">B44+1</f>
        <v>35</v>
      </c>
      <c r="C45" s="4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26" ht="14.25" customHeight="1">
      <c r="A46" s="15"/>
      <c r="B46" s="33">
        <f t="shared" si="1"/>
        <v>36</v>
      </c>
      <c r="C46" s="4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26" ht="14.25" customHeight="1">
      <c r="A47" s="15"/>
      <c r="B47" s="33">
        <f t="shared" si="1"/>
        <v>37</v>
      </c>
      <c r="C47" s="4" t="s">
        <v>103</v>
      </c>
      <c r="D47" s="45" t="s">
        <v>183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26" ht="16.5" customHeight="1">
      <c r="A48" s="15"/>
      <c r="B48" s="33">
        <f t="shared" ref="B48" si="2">COUNTA($B$5:B42)</f>
        <v>38</v>
      </c>
      <c r="C48" s="89" t="s">
        <v>103</v>
      </c>
      <c r="D48" s="90" t="s">
        <v>330</v>
      </c>
      <c r="E48" s="12" t="s">
        <v>114</v>
      </c>
      <c r="F48" s="45"/>
      <c r="G48" s="46" t="s">
        <v>15</v>
      </c>
      <c r="H48" s="9">
        <v>2026</v>
      </c>
      <c r="I48" s="78" t="s">
        <v>24</v>
      </c>
      <c r="J48" s="44"/>
      <c r="K48" s="15"/>
      <c r="L48" s="15"/>
      <c r="M48" s="51"/>
    </row>
    <row r="49" spans="1:26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26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26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/>
      <c r="F51" s="45"/>
      <c r="G51" s="46"/>
      <c r="H51" s="4"/>
      <c r="I51" s="48" t="s">
        <v>24</v>
      </c>
      <c r="J51" s="44"/>
      <c r="K51" s="15"/>
      <c r="L51" s="15"/>
      <c r="M51" s="15"/>
    </row>
    <row r="52" spans="1:26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26" ht="16.5" customHeigh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26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26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26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15"/>
      <c r="B71" s="65"/>
      <c r="G71" s="66"/>
      <c r="K71" s="15"/>
      <c r="L71" s="15"/>
      <c r="M71" s="15"/>
    </row>
    <row r="72" spans="1:26" ht="14.25" customHeight="1">
      <c r="A72" s="15"/>
      <c r="B72" s="65"/>
      <c r="G72" s="66"/>
      <c r="K72" s="15"/>
      <c r="L72" s="15"/>
      <c r="M72" s="15"/>
    </row>
    <row r="73" spans="1:26" ht="14.25" customHeight="1">
      <c r="A73" s="15"/>
      <c r="B73" s="65"/>
      <c r="G73" s="66"/>
      <c r="K73" s="15"/>
      <c r="L73" s="15"/>
      <c r="M73" s="15"/>
    </row>
    <row r="74" spans="1:26" ht="14.25" customHeight="1">
      <c r="A74" s="15"/>
      <c r="B74" s="65"/>
      <c r="G74" s="66"/>
      <c r="K74" s="15"/>
      <c r="L74" s="15"/>
      <c r="M74" s="15"/>
    </row>
    <row r="75" spans="1:26" ht="14.25" customHeight="1">
      <c r="A75" s="15"/>
      <c r="B75" s="65"/>
      <c r="G75" s="66"/>
      <c r="K75" s="15"/>
      <c r="L75" s="15"/>
      <c r="M75" s="15"/>
    </row>
    <row r="76" spans="1:26" ht="14.25" customHeight="1">
      <c r="A76" s="15"/>
      <c r="B76" s="65"/>
      <c r="G76" s="66"/>
      <c r="K76" s="15"/>
      <c r="L76" s="15"/>
      <c r="M76" s="15"/>
    </row>
    <row r="77" spans="1:26" ht="14.25" customHeight="1">
      <c r="A77" s="15"/>
      <c r="B77" s="65"/>
      <c r="G77" s="66"/>
      <c r="K77" s="15"/>
      <c r="L77" s="15"/>
      <c r="M77" s="15"/>
    </row>
    <row r="78" spans="1:26" ht="14.25" customHeight="1">
      <c r="A78" s="15"/>
      <c r="B78" s="65"/>
      <c r="G78" s="66"/>
      <c r="K78" s="15"/>
      <c r="L78" s="15"/>
      <c r="M78" s="15"/>
    </row>
    <row r="79" spans="1:26" ht="14.25" customHeight="1">
      <c r="A79" s="15"/>
      <c r="B79" s="65"/>
      <c r="G79" s="66"/>
      <c r="K79" s="15"/>
      <c r="L79" s="15"/>
      <c r="M79" s="15"/>
    </row>
    <row r="80" spans="1:26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18">
    <cfRule type="containsText" dxfId="121" priority="57" operator="containsText" text="Planned">
      <formula>NOT(ISERROR(SEARCH(("Planned"),(G11))))</formula>
    </cfRule>
  </conditionalFormatting>
  <conditionalFormatting sqref="G11:G19">
    <cfRule type="containsText" dxfId="120" priority="58" operator="containsText" text="Completed">
      <formula>NOT(ISERROR(SEARCH(("Completed"),(G11))))</formula>
    </cfRule>
    <cfRule type="containsText" dxfId="119" priority="59" operator="containsText" text="Replaced">
      <formula>NOT(ISERROR(SEARCH(("Replaced"),(G11))))</formula>
    </cfRule>
  </conditionalFormatting>
  <conditionalFormatting sqref="G11:G21">
    <cfRule type="containsText" dxfId="118" priority="60" operator="containsText" text="In Progress">
      <formula>NOT(ISERROR(SEARCH(("In Progress"),(G11))))</formula>
    </cfRule>
    <cfRule type="containsText" dxfId="117" priority="61" operator="containsText" text="Cancelled">
      <formula>NOT(ISERROR(SEARCH(("Cancelled"),(G11))))</formula>
    </cfRule>
    <cfRule type="containsText" dxfId="116" priority="62" operator="containsText" text="Postponed">
      <formula>NOT(ISERROR(SEARCH(("Postponed"),(G11))))</formula>
    </cfRule>
  </conditionalFormatting>
  <conditionalFormatting sqref="G19:G21">
    <cfRule type="containsText" dxfId="115" priority="63" operator="containsText" text="Planned">
      <formula>NOT(ISERROR(SEARCH(("Planned"),(G19))))</formula>
    </cfRule>
  </conditionalFormatting>
  <conditionalFormatting sqref="G20:G21">
    <cfRule type="containsText" dxfId="114" priority="65" operator="containsText" text="Completed">
      <formula>NOT(ISERROR(SEARCH(("Completed"),(G20))))</formula>
    </cfRule>
    <cfRule type="containsText" dxfId="113" priority="66" operator="containsText" text="Replaced">
      <formula>NOT(ISERROR(SEARCH(("Replaced"),(G20))))</formula>
    </cfRule>
  </conditionalFormatting>
  <conditionalFormatting sqref="G22:G53">
    <cfRule type="containsText" dxfId="112" priority="1" operator="containsText" text="In Progress">
      <formula>NOT(ISERROR(SEARCH(("In Progress"),(G22))))</formula>
    </cfRule>
    <cfRule type="containsText" dxfId="111" priority="2" operator="containsText" text="Cancelled">
      <formula>NOT(ISERROR(SEARCH(("Cancelled"),(G22))))</formula>
    </cfRule>
    <cfRule type="containsText" dxfId="110" priority="3" operator="containsText" text="Postponed">
      <formula>NOT(ISERROR(SEARCH(("Postponed"),(G22))))</formula>
    </cfRule>
    <cfRule type="containsText" dxfId="109" priority="4" operator="containsText" text="Planned">
      <formula>NOT(ISERROR(SEARCH(("Planned"),(G22))))</formula>
    </cfRule>
    <cfRule type="containsText" dxfId="108" priority="5" operator="containsText" text="Completed">
      <formula>NOT(ISERROR(SEARCH(("Completed"),(G22))))</formula>
    </cfRule>
    <cfRule type="containsText" dxfId="107" priority="6" operator="containsText" text="Replaced">
      <formula>NOT(ISERROR(SEARCH(("Replaced"),(G22))))</formula>
    </cfRule>
  </conditionalFormatting>
  <conditionalFormatting sqref="I11:J53">
    <cfRule type="cellIs" dxfId="106" priority="7" operator="equal">
      <formula>"Not Applicable"</formula>
    </cfRule>
    <cfRule type="cellIs" dxfId="105" priority="8" operator="equal">
      <formula>"Applicable"</formula>
    </cfRule>
  </conditionalFormatting>
  <dataValidations count="4">
    <dataValidation type="list" allowBlank="1" showErrorMessage="1" sqref="I11:I53" xr:uid="{00000000-0002-0000-3500-000000000000}">
      <formula1>"Applicable,Not Applicable"</formula1>
    </dataValidation>
    <dataValidation type="list" allowBlank="1" showErrorMessage="1" sqref="D7:E7" xr:uid="{00000000-0002-0000-3500-000001000000}">
      <formula1>"Technical,Operations"</formula1>
    </dataValidation>
    <dataValidation type="list" allowBlank="1" showErrorMessage="1" sqref="E48:E53 E32:E33 E11:E27" xr:uid="{00000000-0002-0000-3500-000002000000}">
      <formula1>"High,Medium,Low,R"</formula1>
    </dataValidation>
    <dataValidation type="list" allowBlank="1" showErrorMessage="1" sqref="G11:G53" xr:uid="{00000000-0002-0000-3500-000003000000}">
      <formula1>"Planned,In Progress,Completed,Replaced,Postponed,Cancelled"</formula1>
    </dataValidation>
  </dataValidations>
  <hyperlinks>
    <hyperlink ref="J11" r:id="rId1" xr:uid="{00000000-0004-0000-3500-000000000000}"/>
  </hyperlinks>
  <pageMargins left="0.7" right="0.7" top="0.75" bottom="0.75" header="0" footer="0"/>
  <pageSetup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Z1005"/>
  <sheetViews>
    <sheetView topLeftCell="A16" workbookViewId="0">
      <selection activeCell="J12" sqref="J12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0.8164062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327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151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151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>
      <c r="A9" s="15"/>
      <c r="B9" s="126" t="s">
        <v>58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63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/>
      <c r="F12" s="34"/>
      <c r="G12" s="8" t="s">
        <v>8</v>
      </c>
      <c r="H12" s="35">
        <v>2025</v>
      </c>
      <c r="I12" s="10" t="s">
        <v>24</v>
      </c>
      <c r="J12" s="83" t="s">
        <v>328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/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76</v>
      </c>
      <c r="J18" s="36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76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76</v>
      </c>
      <c r="J20" s="3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76</v>
      </c>
      <c r="J33" s="4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76</v>
      </c>
      <c r="J34" s="4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76</v>
      </c>
      <c r="J35" s="44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76</v>
      </c>
      <c r="J39" s="4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>
        <v>2026</v>
      </c>
      <c r="G40" s="46" t="s">
        <v>15</v>
      </c>
      <c r="H40" s="9"/>
      <c r="I40" s="48" t="s">
        <v>24</v>
      </c>
      <c r="J40" s="44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26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76</v>
      </c>
      <c r="J42" s="44"/>
      <c r="K42" s="15"/>
      <c r="L42" s="15"/>
      <c r="M42" s="15"/>
    </row>
    <row r="43" spans="1:26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26" ht="14.25" customHeight="1">
      <c r="A44" s="15"/>
      <c r="B44" s="33">
        <v>34</v>
      </c>
      <c r="C44" s="88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26" ht="14.25" customHeight="1">
      <c r="A45" s="15"/>
      <c r="B45" s="33">
        <f t="shared" ref="B45:B53" si="1">B44+1</f>
        <v>35</v>
      </c>
      <c r="C45" s="88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26" ht="14.25" customHeight="1">
      <c r="A46" s="15"/>
      <c r="B46" s="33">
        <f t="shared" si="1"/>
        <v>36</v>
      </c>
      <c r="C46" s="88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26" ht="14.25" customHeight="1">
      <c r="A47" s="15"/>
      <c r="B47" s="33">
        <f t="shared" si="1"/>
        <v>37</v>
      </c>
      <c r="C47" s="88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26" ht="16.5" customHeight="1">
      <c r="A48" s="15"/>
      <c r="B48" s="33">
        <f t="shared" ref="B48" si="2">COUNTA($B$5:B42)</f>
        <v>38</v>
      </c>
      <c r="C48" s="89" t="s">
        <v>103</v>
      </c>
      <c r="D48" s="90" t="s">
        <v>330</v>
      </c>
      <c r="E48" s="12" t="s">
        <v>114</v>
      </c>
      <c r="F48" s="45"/>
      <c r="G48" s="46" t="s">
        <v>8</v>
      </c>
      <c r="H48" s="9">
        <v>2026</v>
      </c>
      <c r="I48" s="78" t="s">
        <v>24</v>
      </c>
      <c r="J48" s="92" t="str">
        <f>HYPERLINK("https://drive.google.com/file/d/1Q3OxYqBCUBfzX-Lx7_ABVf2DyleEoZSB/view?usp=drive_link","Data analytics")</f>
        <v>Data analytics</v>
      </c>
      <c r="K48" s="15"/>
      <c r="L48" s="15"/>
      <c r="M48" s="51"/>
    </row>
    <row r="49" spans="1:26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26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26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/>
      <c r="F51" s="45"/>
      <c r="G51" s="46"/>
      <c r="H51" s="4"/>
      <c r="I51" s="48" t="s">
        <v>24</v>
      </c>
      <c r="J51" s="44"/>
      <c r="K51" s="15"/>
      <c r="L51" s="15"/>
      <c r="M51" s="15"/>
    </row>
    <row r="52" spans="1:26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26" ht="16.5" customHeigh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26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26" ht="14.25" customHeigh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26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7.25" customHeigh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15"/>
      <c r="B71" s="65"/>
      <c r="G71" s="66"/>
      <c r="K71" s="15"/>
      <c r="L71" s="15"/>
      <c r="M71" s="15"/>
    </row>
    <row r="72" spans="1:26" ht="14.25" customHeight="1">
      <c r="A72" s="15"/>
      <c r="B72" s="65"/>
      <c r="G72" s="66"/>
      <c r="K72" s="15"/>
      <c r="L72" s="15"/>
      <c r="M72" s="15"/>
    </row>
    <row r="73" spans="1:26" ht="14.25" customHeight="1">
      <c r="A73" s="15"/>
      <c r="B73" s="65"/>
      <c r="G73" s="66"/>
      <c r="K73" s="15"/>
      <c r="L73" s="15"/>
      <c r="M73" s="15"/>
    </row>
    <row r="74" spans="1:26" ht="14.25" customHeight="1">
      <c r="A74" s="15"/>
      <c r="B74" s="65"/>
      <c r="G74" s="66"/>
      <c r="K74" s="15"/>
      <c r="L74" s="15"/>
      <c r="M74" s="15"/>
    </row>
    <row r="75" spans="1:26" ht="14.25" customHeight="1">
      <c r="A75" s="15"/>
      <c r="B75" s="65"/>
      <c r="G75" s="66"/>
      <c r="K75" s="15"/>
      <c r="L75" s="15"/>
      <c r="M75" s="15"/>
    </row>
    <row r="76" spans="1:26" ht="14.25" customHeight="1">
      <c r="A76" s="15"/>
      <c r="B76" s="65"/>
      <c r="G76" s="66"/>
      <c r="K76" s="15"/>
      <c r="L76" s="15"/>
      <c r="M76" s="15"/>
    </row>
    <row r="77" spans="1:26" ht="14.25" customHeight="1">
      <c r="A77" s="15"/>
      <c r="B77" s="65"/>
      <c r="G77" s="66"/>
      <c r="K77" s="15"/>
      <c r="L77" s="15"/>
      <c r="M77" s="15"/>
    </row>
    <row r="78" spans="1:26" ht="14.25" customHeight="1">
      <c r="A78" s="15"/>
      <c r="B78" s="65"/>
      <c r="G78" s="66"/>
      <c r="K78" s="15"/>
      <c r="L78" s="15"/>
      <c r="M78" s="15"/>
    </row>
    <row r="79" spans="1:26" ht="14.25" customHeight="1">
      <c r="A79" s="15"/>
      <c r="B79" s="65"/>
      <c r="G79" s="66"/>
      <c r="K79" s="15"/>
      <c r="L79" s="15"/>
      <c r="M79" s="15"/>
    </row>
    <row r="80" spans="1:26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L10:M10"/>
    <mergeCell ref="C56:D56"/>
    <mergeCell ref="F56:I56"/>
    <mergeCell ref="G57:I57"/>
    <mergeCell ref="G58:I58"/>
    <mergeCell ref="G59:I59"/>
    <mergeCell ref="B1:J1"/>
    <mergeCell ref="B2:G2"/>
    <mergeCell ref="D3:J3"/>
    <mergeCell ref="D4:J4"/>
    <mergeCell ref="D5:J5"/>
    <mergeCell ref="D6:J6"/>
    <mergeCell ref="F7:J7"/>
    <mergeCell ref="D8:J8"/>
    <mergeCell ref="B9:J9"/>
  </mergeCells>
  <conditionalFormatting sqref="G11:G18">
    <cfRule type="containsText" dxfId="104" priority="57" operator="containsText" text="Planned">
      <formula>NOT(ISERROR(SEARCH(("Planned"),(G11))))</formula>
    </cfRule>
  </conditionalFormatting>
  <conditionalFormatting sqref="G11:G21 G27:G47 G49:G53">
    <cfRule type="containsText" dxfId="103" priority="58" operator="containsText" text="In Progress">
      <formula>NOT(ISERROR(SEARCH(("In Progress"),(G11))))</formula>
    </cfRule>
    <cfRule type="containsText" dxfId="102" priority="59" operator="containsText" text="Cancelled">
      <formula>NOT(ISERROR(SEARCH(("Cancelled"),(G11))))</formula>
    </cfRule>
    <cfRule type="containsText" dxfId="101" priority="60" operator="containsText" text="Postponed">
      <formula>NOT(ISERROR(SEARCH(("Postponed"),(G11))))</formula>
    </cfRule>
    <cfRule type="containsText" dxfId="100" priority="61" operator="containsText" text="Completed">
      <formula>NOT(ISERROR(SEARCH(("Completed"),(G11))))</formula>
    </cfRule>
    <cfRule type="containsText" dxfId="99" priority="62" operator="containsText" text="Replaced">
      <formula>NOT(ISERROR(SEARCH(("Replaced"),(G11))))</formula>
    </cfRule>
  </conditionalFormatting>
  <conditionalFormatting sqref="G19">
    <cfRule type="containsText" dxfId="98" priority="63" operator="containsText" text="Planned">
      <formula>NOT(ISERROR(SEARCH(("Planned"),(G19))))</formula>
    </cfRule>
  </conditionalFormatting>
  <conditionalFormatting sqref="G20:G26">
    <cfRule type="containsText" dxfId="97" priority="4" operator="containsText" text="Planned">
      <formula>NOT(ISERROR(SEARCH(("Planned"),(G20))))</formula>
    </cfRule>
  </conditionalFormatting>
  <conditionalFormatting sqref="G22:G26">
    <cfRule type="containsText" dxfId="96" priority="1" operator="containsText" text="In Progress">
      <formula>NOT(ISERROR(SEARCH(("In Progress"),(G22))))</formula>
    </cfRule>
    <cfRule type="containsText" dxfId="95" priority="2" operator="containsText" text="Cancelled">
      <formula>NOT(ISERROR(SEARCH(("Cancelled"),(G22))))</formula>
    </cfRule>
    <cfRule type="containsText" dxfId="94" priority="3" operator="containsText" text="Postponed">
      <formula>NOT(ISERROR(SEARCH(("Postponed"),(G22))))</formula>
    </cfRule>
    <cfRule type="containsText" dxfId="93" priority="5" operator="containsText" text="Completed">
      <formula>NOT(ISERROR(SEARCH(("Completed"),(G22))))</formula>
    </cfRule>
    <cfRule type="containsText" dxfId="92" priority="6" operator="containsText" text="Replaced">
      <formula>NOT(ISERROR(SEARCH(("Replaced"),(G22))))</formula>
    </cfRule>
  </conditionalFormatting>
  <conditionalFormatting sqref="G27:G53">
    <cfRule type="containsText" dxfId="91" priority="44" operator="containsText" text="Planned">
      <formula>NOT(ISERROR(SEARCH(("Planned"),(G27))))</formula>
    </cfRule>
  </conditionalFormatting>
  <conditionalFormatting sqref="G48">
    <cfRule type="containsText" dxfId="90" priority="41" operator="containsText" text="In Progress">
      <formula>NOT(ISERROR(SEARCH(("In Progress"),(G48))))</formula>
    </cfRule>
    <cfRule type="containsText" dxfId="89" priority="42" operator="containsText" text="Cancelled">
      <formula>NOT(ISERROR(SEARCH(("Cancelled"),(G48))))</formula>
    </cfRule>
    <cfRule type="containsText" dxfId="88" priority="43" operator="containsText" text="Postponed">
      <formula>NOT(ISERROR(SEARCH(("Postponed"),(G48))))</formula>
    </cfRule>
    <cfRule type="containsText" dxfId="87" priority="45" operator="containsText" text="Completed">
      <formula>NOT(ISERROR(SEARCH(("Completed"),(G48))))</formula>
    </cfRule>
    <cfRule type="containsText" dxfId="86" priority="46" operator="containsText" text="Replaced">
      <formula>NOT(ISERROR(SEARCH(("Replaced"),(G48))))</formula>
    </cfRule>
  </conditionalFormatting>
  <conditionalFormatting sqref="I11:J53">
    <cfRule type="cellIs" dxfId="85" priority="7" operator="equal">
      <formula>"Not Applicable"</formula>
    </cfRule>
    <cfRule type="cellIs" dxfId="84" priority="8" operator="equal">
      <formula>"Applicable"</formula>
    </cfRule>
  </conditionalFormatting>
  <dataValidations count="4">
    <dataValidation type="list" allowBlank="1" showErrorMessage="1" sqref="I11:I53" xr:uid="{00000000-0002-0000-3600-000000000000}">
      <formula1>"Applicable,Not Applicable"</formula1>
    </dataValidation>
    <dataValidation type="list" allowBlank="1" showErrorMessage="1" sqref="D7:E7" xr:uid="{00000000-0002-0000-3600-000001000000}">
      <formula1>"Technical,Operations"</formula1>
    </dataValidation>
    <dataValidation type="list" allowBlank="1" showErrorMessage="1" sqref="E48:E53 E32:E33 E11:E27" xr:uid="{00000000-0002-0000-3600-000002000000}">
      <formula1>"High,Medium,Low,R"</formula1>
    </dataValidation>
    <dataValidation type="list" allowBlank="1" showErrorMessage="1" sqref="G11:G53" xr:uid="{00000000-0002-0000-3600-000003000000}">
      <formula1>"Planned,In Progress,Completed,Replaced,Postponed,Cancelled"</formula1>
    </dataValidation>
  </dataValidations>
  <hyperlinks>
    <hyperlink ref="J12" r:id="rId1" xr:uid="{00000000-0004-0000-3600-000000000000}"/>
  </hyperlinks>
  <pageMargins left="0.7" right="0.7" top="0.75" bottom="0.75" header="0" footer="0"/>
  <pageSetup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EB1E2-16B4-414E-A23E-978F401B6CE7}">
  <dimension ref="A1:Z1005"/>
  <sheetViews>
    <sheetView workbookViewId="0">
      <selection activeCell="E20" sqref="E20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0.8164062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346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151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151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 thickBo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 thickBot="1">
      <c r="A9" s="15"/>
      <c r="B9" s="126" t="s">
        <v>58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63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/>
      <c r="F12" s="34"/>
      <c r="G12" s="8" t="s">
        <v>8</v>
      </c>
      <c r="H12" s="35">
        <v>2025</v>
      </c>
      <c r="I12" s="10" t="s">
        <v>24</v>
      </c>
      <c r="J12" s="83" t="s">
        <v>328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/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76</v>
      </c>
      <c r="J18" s="36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76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76</v>
      </c>
      <c r="J20" s="3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76</v>
      </c>
      <c r="J33" s="4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76</v>
      </c>
      <c r="J34" s="4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76</v>
      </c>
      <c r="J35" s="44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76</v>
      </c>
      <c r="J39" s="4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>
        <v>2026</v>
      </c>
      <c r="G40" s="46" t="s">
        <v>15</v>
      </c>
      <c r="H40" s="9"/>
      <c r="I40" s="48" t="s">
        <v>24</v>
      </c>
      <c r="J40" s="44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26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76</v>
      </c>
      <c r="J42" s="44"/>
      <c r="K42" s="15"/>
      <c r="L42" s="15"/>
      <c r="M42" s="15"/>
    </row>
    <row r="43" spans="1:26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26" ht="14.25" customHeight="1">
      <c r="A44" s="15"/>
      <c r="B44" s="33">
        <v>34</v>
      </c>
      <c r="C44" s="88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26" ht="14.25" customHeight="1">
      <c r="A45" s="15"/>
      <c r="B45" s="33">
        <f t="shared" ref="B45:B53" si="1">B44+1</f>
        <v>35</v>
      </c>
      <c r="C45" s="88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26" ht="14.25" customHeight="1">
      <c r="A46" s="15"/>
      <c r="B46" s="33">
        <f t="shared" si="1"/>
        <v>36</v>
      </c>
      <c r="C46" s="88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26" ht="14.25" customHeight="1">
      <c r="A47" s="15"/>
      <c r="B47" s="33">
        <f t="shared" si="1"/>
        <v>37</v>
      </c>
      <c r="C47" s="88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26" ht="16.5" customHeight="1">
      <c r="A48" s="15"/>
      <c r="B48" s="33">
        <f t="shared" ref="B48" si="2">COUNTA($B$5:B42)</f>
        <v>38</v>
      </c>
      <c r="C48" s="89" t="s">
        <v>103</v>
      </c>
      <c r="D48" s="90" t="s">
        <v>330</v>
      </c>
      <c r="E48" s="12" t="s">
        <v>114</v>
      </c>
      <c r="F48" s="45"/>
      <c r="G48" s="46" t="s">
        <v>8</v>
      </c>
      <c r="H48" s="9">
        <v>2026</v>
      </c>
      <c r="I48" s="78" t="s">
        <v>24</v>
      </c>
      <c r="J48" s="92" t="str">
        <f>HYPERLINK("https://drive.google.com/file/d/1Q3OxYqBCUBfzX-Lx7_ABVf2DyleEoZSB/view?usp=drive_link","Data analytics")</f>
        <v>Data analytics</v>
      </c>
      <c r="K48" s="15"/>
      <c r="L48" s="15"/>
      <c r="M48" s="51"/>
    </row>
    <row r="49" spans="1:26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26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26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/>
      <c r="F51" s="45"/>
      <c r="G51" s="46"/>
      <c r="H51" s="4"/>
      <c r="I51" s="48" t="s">
        <v>24</v>
      </c>
      <c r="J51" s="44"/>
      <c r="K51" s="15"/>
      <c r="L51" s="15"/>
      <c r="M51" s="15"/>
    </row>
    <row r="52" spans="1:26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26" ht="16.5" customHeight="1" thickBo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26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26" ht="14.25" customHeight="1" thickBo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26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7.25" customHeight="1" thickBo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15"/>
      <c r="B71" s="65"/>
      <c r="G71" s="66"/>
      <c r="K71" s="15"/>
      <c r="L71" s="15"/>
      <c r="M71" s="15"/>
    </row>
    <row r="72" spans="1:26" ht="14.25" customHeight="1">
      <c r="A72" s="15"/>
      <c r="B72" s="65"/>
      <c r="G72" s="66"/>
      <c r="K72" s="15"/>
      <c r="L72" s="15"/>
      <c r="M72" s="15"/>
    </row>
    <row r="73" spans="1:26" ht="14.25" customHeight="1">
      <c r="A73" s="15"/>
      <c r="B73" s="65"/>
      <c r="G73" s="66"/>
      <c r="K73" s="15"/>
      <c r="L73" s="15"/>
      <c r="M73" s="15"/>
    </row>
    <row r="74" spans="1:26" ht="14.25" customHeight="1">
      <c r="A74" s="15"/>
      <c r="B74" s="65"/>
      <c r="G74" s="66"/>
      <c r="K74" s="15"/>
      <c r="L74" s="15"/>
      <c r="M74" s="15"/>
    </row>
    <row r="75" spans="1:26" ht="14.25" customHeight="1">
      <c r="A75" s="15"/>
      <c r="B75" s="65"/>
      <c r="G75" s="66"/>
      <c r="K75" s="15"/>
      <c r="L75" s="15"/>
      <c r="M75" s="15"/>
    </row>
    <row r="76" spans="1:26" ht="14.25" customHeight="1">
      <c r="A76" s="15"/>
      <c r="B76" s="65"/>
      <c r="G76" s="66"/>
      <c r="K76" s="15"/>
      <c r="L76" s="15"/>
      <c r="M76" s="15"/>
    </row>
    <row r="77" spans="1:26" ht="14.25" customHeight="1">
      <c r="A77" s="15"/>
      <c r="B77" s="65"/>
      <c r="G77" s="66"/>
      <c r="K77" s="15"/>
      <c r="L77" s="15"/>
      <c r="M77" s="15"/>
    </row>
    <row r="78" spans="1:26" ht="14.25" customHeight="1">
      <c r="A78" s="15"/>
      <c r="B78" s="65"/>
      <c r="G78" s="66"/>
      <c r="K78" s="15"/>
      <c r="L78" s="15"/>
      <c r="M78" s="15"/>
    </row>
    <row r="79" spans="1:26" ht="14.25" customHeight="1">
      <c r="A79" s="15"/>
      <c r="B79" s="65"/>
      <c r="G79" s="66"/>
      <c r="K79" s="15"/>
      <c r="L79" s="15"/>
      <c r="M79" s="15"/>
    </row>
    <row r="80" spans="1:26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G57:I57"/>
    <mergeCell ref="G58:I58"/>
    <mergeCell ref="G59:I59"/>
    <mergeCell ref="F7:J7"/>
    <mergeCell ref="D8:J8"/>
    <mergeCell ref="B9:J9"/>
    <mergeCell ref="L10:M10"/>
    <mergeCell ref="C56:D56"/>
    <mergeCell ref="F56:I56"/>
    <mergeCell ref="B1:J1"/>
    <mergeCell ref="B2:G2"/>
    <mergeCell ref="D3:J3"/>
    <mergeCell ref="D4:J4"/>
    <mergeCell ref="D5:J5"/>
    <mergeCell ref="D6:J6"/>
  </mergeCells>
  <conditionalFormatting sqref="G11:G18">
    <cfRule type="containsText" dxfId="83" priority="15" operator="containsText" text="Planned">
      <formula>NOT(ISERROR(SEARCH(("Planned"),(G11))))</formula>
    </cfRule>
  </conditionalFormatting>
  <conditionalFormatting sqref="G11:G21 G27:G47 G49:G53">
    <cfRule type="containsText" dxfId="82" priority="16" operator="containsText" text="In Progress">
      <formula>NOT(ISERROR(SEARCH(("In Progress"),(G11))))</formula>
    </cfRule>
    <cfRule type="containsText" dxfId="81" priority="17" operator="containsText" text="Cancelled">
      <formula>NOT(ISERROR(SEARCH(("Cancelled"),(G11))))</formula>
    </cfRule>
    <cfRule type="containsText" dxfId="80" priority="18" operator="containsText" text="Postponed">
      <formula>NOT(ISERROR(SEARCH(("Postponed"),(G11))))</formula>
    </cfRule>
    <cfRule type="containsText" dxfId="79" priority="19" operator="containsText" text="Completed">
      <formula>NOT(ISERROR(SEARCH(("Completed"),(G11))))</formula>
    </cfRule>
    <cfRule type="containsText" dxfId="78" priority="20" operator="containsText" text="Replaced">
      <formula>NOT(ISERROR(SEARCH(("Replaced"),(G11))))</formula>
    </cfRule>
  </conditionalFormatting>
  <conditionalFormatting sqref="G19">
    <cfRule type="containsText" dxfId="77" priority="21" operator="containsText" text="Planned">
      <formula>NOT(ISERROR(SEARCH(("Planned"),(G19))))</formula>
    </cfRule>
  </conditionalFormatting>
  <conditionalFormatting sqref="G20:G26">
    <cfRule type="containsText" dxfId="76" priority="4" operator="containsText" text="Planned">
      <formula>NOT(ISERROR(SEARCH(("Planned"),(G20))))</formula>
    </cfRule>
  </conditionalFormatting>
  <conditionalFormatting sqref="G22:G26">
    <cfRule type="containsText" dxfId="75" priority="1" operator="containsText" text="In Progress">
      <formula>NOT(ISERROR(SEARCH(("In Progress"),(G22))))</formula>
    </cfRule>
    <cfRule type="containsText" dxfId="74" priority="2" operator="containsText" text="Cancelled">
      <formula>NOT(ISERROR(SEARCH(("Cancelled"),(G22))))</formula>
    </cfRule>
    <cfRule type="containsText" dxfId="73" priority="3" operator="containsText" text="Postponed">
      <formula>NOT(ISERROR(SEARCH(("Postponed"),(G22))))</formula>
    </cfRule>
    <cfRule type="containsText" dxfId="72" priority="5" operator="containsText" text="Completed">
      <formula>NOT(ISERROR(SEARCH(("Completed"),(G22))))</formula>
    </cfRule>
    <cfRule type="containsText" dxfId="71" priority="6" operator="containsText" text="Replaced">
      <formula>NOT(ISERROR(SEARCH(("Replaced"),(G22))))</formula>
    </cfRule>
  </conditionalFormatting>
  <conditionalFormatting sqref="G27:G53">
    <cfRule type="containsText" dxfId="70" priority="12" operator="containsText" text="Planned">
      <formula>NOT(ISERROR(SEARCH(("Planned"),(G27))))</formula>
    </cfRule>
  </conditionalFormatting>
  <conditionalFormatting sqref="G48">
    <cfRule type="containsText" dxfId="69" priority="9" operator="containsText" text="In Progress">
      <formula>NOT(ISERROR(SEARCH(("In Progress"),(G48))))</formula>
    </cfRule>
    <cfRule type="containsText" dxfId="68" priority="10" operator="containsText" text="Cancelled">
      <formula>NOT(ISERROR(SEARCH(("Cancelled"),(G48))))</formula>
    </cfRule>
    <cfRule type="containsText" dxfId="67" priority="11" operator="containsText" text="Postponed">
      <formula>NOT(ISERROR(SEARCH(("Postponed"),(G48))))</formula>
    </cfRule>
    <cfRule type="containsText" dxfId="66" priority="13" operator="containsText" text="Completed">
      <formula>NOT(ISERROR(SEARCH(("Completed"),(G48))))</formula>
    </cfRule>
    <cfRule type="containsText" dxfId="65" priority="14" operator="containsText" text="Replaced">
      <formula>NOT(ISERROR(SEARCH(("Replaced"),(G48))))</formula>
    </cfRule>
  </conditionalFormatting>
  <conditionalFormatting sqref="I11:J53">
    <cfRule type="cellIs" dxfId="64" priority="7" operator="equal">
      <formula>"Not Applicable"</formula>
    </cfRule>
    <cfRule type="cellIs" dxfId="63" priority="8" operator="equal">
      <formula>"Applicable"</formula>
    </cfRule>
  </conditionalFormatting>
  <dataValidations count="4">
    <dataValidation type="list" allowBlank="1" showErrorMessage="1" sqref="G11:G53" xr:uid="{28881277-CC9B-493A-97F0-859742A4C5B9}">
      <formula1>"Planned,In Progress,Completed,Replaced,Postponed,Cancelled"</formula1>
    </dataValidation>
    <dataValidation type="list" allowBlank="1" showErrorMessage="1" sqref="E48:E53 E32:E33 E11:E27" xr:uid="{E76F2689-F650-4B49-A917-6025D32A6B0E}">
      <formula1>"High,Medium,Low,R"</formula1>
    </dataValidation>
    <dataValidation type="list" allowBlank="1" showErrorMessage="1" sqref="D7:E7" xr:uid="{04A5E003-53E9-4AB7-8FEC-9345BA087C74}">
      <formula1>"Technical,Operations"</formula1>
    </dataValidation>
    <dataValidation type="list" allowBlank="1" showErrorMessage="1" sqref="I11:I53" xr:uid="{EFEC2AEC-C733-4678-B1E5-22D50244BF2B}">
      <formula1>"Applicable,Not Applicable"</formula1>
    </dataValidation>
  </dataValidations>
  <hyperlinks>
    <hyperlink ref="J12" r:id="rId1" xr:uid="{C3F34BF2-287E-4891-9E7F-D665C572127E}"/>
  </hyperlinks>
  <pageMargins left="0.7" right="0.7" top="0.75" bottom="0.75" header="0" footer="0"/>
  <pageSetup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365AB-4927-47AD-B8B1-A58E25C9C77F}">
  <dimension ref="A1:Z1005"/>
  <sheetViews>
    <sheetView workbookViewId="0">
      <selection activeCell="D8" sqref="D8:J8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0.8164062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347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151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151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 thickBo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 thickBot="1">
      <c r="A9" s="15"/>
      <c r="B9" s="126" t="s">
        <v>58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63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/>
      <c r="F12" s="34"/>
      <c r="G12" s="8" t="s">
        <v>8</v>
      </c>
      <c r="H12" s="35">
        <v>2025</v>
      </c>
      <c r="I12" s="10" t="s">
        <v>24</v>
      </c>
      <c r="J12" s="83" t="s">
        <v>328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/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76</v>
      </c>
      <c r="J18" s="36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76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76</v>
      </c>
      <c r="J20" s="3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76</v>
      </c>
      <c r="J33" s="4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76</v>
      </c>
      <c r="J34" s="4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76</v>
      </c>
      <c r="J35" s="44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76</v>
      </c>
      <c r="J39" s="4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>
        <v>2026</v>
      </c>
      <c r="G40" s="46" t="s">
        <v>15</v>
      </c>
      <c r="H40" s="9"/>
      <c r="I40" s="48" t="s">
        <v>24</v>
      </c>
      <c r="J40" s="44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26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76</v>
      </c>
      <c r="J42" s="44"/>
      <c r="K42" s="15"/>
      <c r="L42" s="15"/>
      <c r="M42" s="15"/>
    </row>
    <row r="43" spans="1:26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26" ht="14.25" customHeight="1">
      <c r="A44" s="15"/>
      <c r="B44" s="33">
        <v>34</v>
      </c>
      <c r="C44" s="88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26" ht="14.25" customHeight="1">
      <c r="A45" s="15"/>
      <c r="B45" s="33">
        <f t="shared" ref="B45:B53" si="1">B44+1</f>
        <v>35</v>
      </c>
      <c r="C45" s="88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26" ht="14.25" customHeight="1">
      <c r="A46" s="15"/>
      <c r="B46" s="33">
        <f t="shared" si="1"/>
        <v>36</v>
      </c>
      <c r="C46" s="88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26" ht="14.25" customHeight="1">
      <c r="A47" s="15"/>
      <c r="B47" s="33">
        <f t="shared" si="1"/>
        <v>37</v>
      </c>
      <c r="C47" s="88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26" ht="16.5" customHeight="1">
      <c r="A48" s="15"/>
      <c r="B48" s="33">
        <f t="shared" ref="B48" si="2">COUNTA($B$5:B42)</f>
        <v>38</v>
      </c>
      <c r="C48" s="89" t="s">
        <v>103</v>
      </c>
      <c r="D48" s="90" t="s">
        <v>330</v>
      </c>
      <c r="E48" s="12" t="s">
        <v>114</v>
      </c>
      <c r="F48" s="45"/>
      <c r="G48" s="46" t="s">
        <v>8</v>
      </c>
      <c r="H48" s="9">
        <v>2026</v>
      </c>
      <c r="I48" s="78" t="s">
        <v>24</v>
      </c>
      <c r="J48" s="92" t="str">
        <f>HYPERLINK("https://drive.google.com/file/d/1Q3OxYqBCUBfzX-Lx7_ABVf2DyleEoZSB/view?usp=drive_link","Data analytics")</f>
        <v>Data analytics</v>
      </c>
      <c r="K48" s="15"/>
      <c r="L48" s="15"/>
      <c r="M48" s="51"/>
    </row>
    <row r="49" spans="1:26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26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26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/>
      <c r="F51" s="45"/>
      <c r="G51" s="46"/>
      <c r="H51" s="4"/>
      <c r="I51" s="48" t="s">
        <v>24</v>
      </c>
      <c r="J51" s="44"/>
      <c r="K51" s="15"/>
      <c r="L51" s="15"/>
      <c r="M51" s="15"/>
    </row>
    <row r="52" spans="1:26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26" ht="16.5" customHeight="1" thickBo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26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26" ht="14.25" customHeight="1" thickBo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26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7.25" customHeight="1" thickBo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15"/>
      <c r="B71" s="65"/>
      <c r="G71" s="66"/>
      <c r="K71" s="15"/>
      <c r="L71" s="15"/>
      <c r="M71" s="15"/>
    </row>
    <row r="72" spans="1:26" ht="14.25" customHeight="1">
      <c r="A72" s="15"/>
      <c r="B72" s="65"/>
      <c r="G72" s="66"/>
      <c r="K72" s="15"/>
      <c r="L72" s="15"/>
      <c r="M72" s="15"/>
    </row>
    <row r="73" spans="1:26" ht="14.25" customHeight="1">
      <c r="A73" s="15"/>
      <c r="B73" s="65"/>
      <c r="G73" s="66"/>
      <c r="K73" s="15"/>
      <c r="L73" s="15"/>
      <c r="M73" s="15"/>
    </row>
    <row r="74" spans="1:26" ht="14.25" customHeight="1">
      <c r="A74" s="15"/>
      <c r="B74" s="65"/>
      <c r="G74" s="66"/>
      <c r="K74" s="15"/>
      <c r="L74" s="15"/>
      <c r="M74" s="15"/>
    </row>
    <row r="75" spans="1:26" ht="14.25" customHeight="1">
      <c r="A75" s="15"/>
      <c r="B75" s="65"/>
      <c r="G75" s="66"/>
      <c r="K75" s="15"/>
      <c r="L75" s="15"/>
      <c r="M75" s="15"/>
    </row>
    <row r="76" spans="1:26" ht="14.25" customHeight="1">
      <c r="A76" s="15"/>
      <c r="B76" s="65"/>
      <c r="G76" s="66"/>
      <c r="K76" s="15"/>
      <c r="L76" s="15"/>
      <c r="M76" s="15"/>
    </row>
    <row r="77" spans="1:26" ht="14.25" customHeight="1">
      <c r="A77" s="15"/>
      <c r="B77" s="65"/>
      <c r="G77" s="66"/>
      <c r="K77" s="15"/>
      <c r="L77" s="15"/>
      <c r="M77" s="15"/>
    </row>
    <row r="78" spans="1:26" ht="14.25" customHeight="1">
      <c r="A78" s="15"/>
      <c r="B78" s="65"/>
      <c r="G78" s="66"/>
      <c r="K78" s="15"/>
      <c r="L78" s="15"/>
      <c r="M78" s="15"/>
    </row>
    <row r="79" spans="1:26" ht="14.25" customHeight="1">
      <c r="A79" s="15"/>
      <c r="B79" s="65"/>
      <c r="G79" s="66"/>
      <c r="K79" s="15"/>
      <c r="L79" s="15"/>
      <c r="M79" s="15"/>
    </row>
    <row r="80" spans="1:26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G57:I57"/>
    <mergeCell ref="G58:I58"/>
    <mergeCell ref="G59:I59"/>
    <mergeCell ref="F7:J7"/>
    <mergeCell ref="D8:J8"/>
    <mergeCell ref="B9:J9"/>
    <mergeCell ref="L10:M10"/>
    <mergeCell ref="C56:D56"/>
    <mergeCell ref="F56:I56"/>
    <mergeCell ref="B1:J1"/>
    <mergeCell ref="B2:G2"/>
    <mergeCell ref="D3:J3"/>
    <mergeCell ref="D4:J4"/>
    <mergeCell ref="D5:J5"/>
    <mergeCell ref="D6:J6"/>
  </mergeCells>
  <conditionalFormatting sqref="G11:G18">
    <cfRule type="containsText" dxfId="62" priority="15" operator="containsText" text="Planned">
      <formula>NOT(ISERROR(SEARCH(("Planned"),(G11))))</formula>
    </cfRule>
  </conditionalFormatting>
  <conditionalFormatting sqref="G11:G21 G27:G47 G49:G53">
    <cfRule type="containsText" dxfId="61" priority="16" operator="containsText" text="In Progress">
      <formula>NOT(ISERROR(SEARCH(("In Progress"),(G11))))</formula>
    </cfRule>
    <cfRule type="containsText" dxfId="60" priority="17" operator="containsText" text="Cancelled">
      <formula>NOT(ISERROR(SEARCH(("Cancelled"),(G11))))</formula>
    </cfRule>
    <cfRule type="containsText" dxfId="59" priority="18" operator="containsText" text="Postponed">
      <formula>NOT(ISERROR(SEARCH(("Postponed"),(G11))))</formula>
    </cfRule>
    <cfRule type="containsText" dxfId="58" priority="19" operator="containsText" text="Completed">
      <formula>NOT(ISERROR(SEARCH(("Completed"),(G11))))</formula>
    </cfRule>
    <cfRule type="containsText" dxfId="57" priority="20" operator="containsText" text="Replaced">
      <formula>NOT(ISERROR(SEARCH(("Replaced"),(G11))))</formula>
    </cfRule>
  </conditionalFormatting>
  <conditionalFormatting sqref="G19">
    <cfRule type="containsText" dxfId="56" priority="21" operator="containsText" text="Planned">
      <formula>NOT(ISERROR(SEARCH(("Planned"),(G19))))</formula>
    </cfRule>
  </conditionalFormatting>
  <conditionalFormatting sqref="G20:G26">
    <cfRule type="containsText" dxfId="55" priority="4" operator="containsText" text="Planned">
      <formula>NOT(ISERROR(SEARCH(("Planned"),(G20))))</formula>
    </cfRule>
  </conditionalFormatting>
  <conditionalFormatting sqref="G22:G26">
    <cfRule type="containsText" dxfId="54" priority="1" operator="containsText" text="In Progress">
      <formula>NOT(ISERROR(SEARCH(("In Progress"),(G22))))</formula>
    </cfRule>
    <cfRule type="containsText" dxfId="53" priority="2" operator="containsText" text="Cancelled">
      <formula>NOT(ISERROR(SEARCH(("Cancelled"),(G22))))</formula>
    </cfRule>
    <cfRule type="containsText" dxfId="52" priority="3" operator="containsText" text="Postponed">
      <formula>NOT(ISERROR(SEARCH(("Postponed"),(G22))))</formula>
    </cfRule>
    <cfRule type="containsText" dxfId="51" priority="5" operator="containsText" text="Completed">
      <formula>NOT(ISERROR(SEARCH(("Completed"),(G22))))</formula>
    </cfRule>
    <cfRule type="containsText" dxfId="50" priority="6" operator="containsText" text="Replaced">
      <formula>NOT(ISERROR(SEARCH(("Replaced"),(G22))))</formula>
    </cfRule>
  </conditionalFormatting>
  <conditionalFormatting sqref="G27:G53">
    <cfRule type="containsText" dxfId="49" priority="12" operator="containsText" text="Planned">
      <formula>NOT(ISERROR(SEARCH(("Planned"),(G27))))</formula>
    </cfRule>
  </conditionalFormatting>
  <conditionalFormatting sqref="G48">
    <cfRule type="containsText" dxfId="48" priority="9" operator="containsText" text="In Progress">
      <formula>NOT(ISERROR(SEARCH(("In Progress"),(G48))))</formula>
    </cfRule>
    <cfRule type="containsText" dxfId="47" priority="10" operator="containsText" text="Cancelled">
      <formula>NOT(ISERROR(SEARCH(("Cancelled"),(G48))))</formula>
    </cfRule>
    <cfRule type="containsText" dxfId="46" priority="11" operator="containsText" text="Postponed">
      <formula>NOT(ISERROR(SEARCH(("Postponed"),(G48))))</formula>
    </cfRule>
    <cfRule type="containsText" dxfId="45" priority="13" operator="containsText" text="Completed">
      <formula>NOT(ISERROR(SEARCH(("Completed"),(G48))))</formula>
    </cfRule>
    <cfRule type="containsText" dxfId="44" priority="14" operator="containsText" text="Replaced">
      <formula>NOT(ISERROR(SEARCH(("Replaced"),(G48))))</formula>
    </cfRule>
  </conditionalFormatting>
  <conditionalFormatting sqref="I11:J53">
    <cfRule type="cellIs" dxfId="43" priority="7" operator="equal">
      <formula>"Not Applicable"</formula>
    </cfRule>
    <cfRule type="cellIs" dxfId="42" priority="8" operator="equal">
      <formula>"Applicable"</formula>
    </cfRule>
  </conditionalFormatting>
  <dataValidations count="4">
    <dataValidation type="list" allowBlank="1" showErrorMessage="1" sqref="I11:I53" xr:uid="{1CA337F5-CEB0-4F0D-A55B-91C60142B7DB}">
      <formula1>"Applicable,Not Applicable"</formula1>
    </dataValidation>
    <dataValidation type="list" allowBlank="1" showErrorMessage="1" sqref="D7:E7" xr:uid="{35E1DFF8-F022-4CDD-9DFC-5EE33AD3685C}">
      <formula1>"Technical,Operations"</formula1>
    </dataValidation>
    <dataValidation type="list" allowBlank="1" showErrorMessage="1" sqref="E48:E53 E32:E33 E11:E27" xr:uid="{0F5E8CE3-CBE2-4321-91B9-EFBC0DC9E3C0}">
      <formula1>"High,Medium,Low,R"</formula1>
    </dataValidation>
    <dataValidation type="list" allowBlank="1" showErrorMessage="1" sqref="G11:G53" xr:uid="{50ADA4B7-10AB-481E-844B-5CD74A836A9D}">
      <formula1>"Planned,In Progress,Completed,Replaced,Postponed,Cancelled"</formula1>
    </dataValidation>
  </dataValidations>
  <hyperlinks>
    <hyperlink ref="J12" r:id="rId1" xr:uid="{7BB45AB8-CE24-4209-8809-0A028C5B23EC}"/>
  </hyperlinks>
  <pageMargins left="0.7" right="0.7" top="0.75" bottom="0.75" header="0" footer="0"/>
  <pageSetup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979B-D5A1-4070-BFD1-FCEC0E2A61F4}">
  <dimension ref="A1:Z1005"/>
  <sheetViews>
    <sheetView workbookViewId="0">
      <selection activeCell="B9" sqref="B9:J9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0.8164062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348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151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151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 thickBo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 thickBot="1">
      <c r="A9" s="15"/>
      <c r="B9" s="126" t="s">
        <v>349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63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/>
      <c r="F12" s="34"/>
      <c r="G12" s="8" t="s">
        <v>8</v>
      </c>
      <c r="H12" s="35">
        <v>2025</v>
      </c>
      <c r="I12" s="10" t="s">
        <v>24</v>
      </c>
      <c r="J12" s="83" t="s">
        <v>328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/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76</v>
      </c>
      <c r="J18" s="36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76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76</v>
      </c>
      <c r="J20" s="3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76</v>
      </c>
      <c r="J33" s="4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76</v>
      </c>
      <c r="J34" s="4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76</v>
      </c>
      <c r="J35" s="44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76</v>
      </c>
      <c r="J39" s="4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>
        <v>2026</v>
      </c>
      <c r="G40" s="46" t="s">
        <v>15</v>
      </c>
      <c r="H40" s="9"/>
      <c r="I40" s="48" t="s">
        <v>24</v>
      </c>
      <c r="J40" s="44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26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76</v>
      </c>
      <c r="J42" s="44"/>
      <c r="K42" s="15"/>
      <c r="L42" s="15"/>
      <c r="M42" s="15"/>
    </row>
    <row r="43" spans="1:26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26" ht="14.25" customHeight="1">
      <c r="A44" s="15"/>
      <c r="B44" s="33">
        <v>34</v>
      </c>
      <c r="C44" s="88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26" ht="14.25" customHeight="1">
      <c r="A45" s="15"/>
      <c r="B45" s="33">
        <f t="shared" ref="B45:B53" si="1">B44+1</f>
        <v>35</v>
      </c>
      <c r="C45" s="88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26" ht="14.25" customHeight="1">
      <c r="A46" s="15"/>
      <c r="B46" s="33">
        <f t="shared" si="1"/>
        <v>36</v>
      </c>
      <c r="C46" s="88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26" ht="14.25" customHeight="1">
      <c r="A47" s="15"/>
      <c r="B47" s="33">
        <f t="shared" si="1"/>
        <v>37</v>
      </c>
      <c r="C47" s="88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26" ht="16.5" customHeight="1">
      <c r="A48" s="15"/>
      <c r="B48" s="33">
        <f t="shared" ref="B48" si="2">COUNTA($B$5:B42)</f>
        <v>38</v>
      </c>
      <c r="C48" s="89" t="s">
        <v>103</v>
      </c>
      <c r="D48" s="90" t="s">
        <v>330</v>
      </c>
      <c r="E48" s="12" t="s">
        <v>114</v>
      </c>
      <c r="F48" s="45"/>
      <c r="G48" s="46" t="s">
        <v>8</v>
      </c>
      <c r="H48" s="9">
        <v>2026</v>
      </c>
      <c r="I48" s="78" t="s">
        <v>24</v>
      </c>
      <c r="J48" s="92" t="str">
        <f>HYPERLINK("https://drive.google.com/file/d/1Q3OxYqBCUBfzX-Lx7_ABVf2DyleEoZSB/view?usp=drive_link","Data analytics")</f>
        <v>Data analytics</v>
      </c>
      <c r="K48" s="15"/>
      <c r="L48" s="15"/>
      <c r="M48" s="51"/>
    </row>
    <row r="49" spans="1:26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26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26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/>
      <c r="F51" s="45"/>
      <c r="G51" s="46"/>
      <c r="H51" s="4"/>
      <c r="I51" s="48" t="s">
        <v>24</v>
      </c>
      <c r="J51" s="44"/>
      <c r="K51" s="15"/>
      <c r="L51" s="15"/>
      <c r="M51" s="15"/>
    </row>
    <row r="52" spans="1:26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26" ht="16.5" customHeight="1" thickBo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26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26" ht="14.25" customHeight="1" thickBo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26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7.25" customHeight="1" thickBo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15"/>
      <c r="B71" s="65"/>
      <c r="G71" s="66"/>
      <c r="K71" s="15"/>
      <c r="L71" s="15"/>
      <c r="M71" s="15"/>
    </row>
    <row r="72" spans="1:26" ht="14.25" customHeight="1">
      <c r="A72" s="15"/>
      <c r="B72" s="65"/>
      <c r="G72" s="66"/>
      <c r="K72" s="15"/>
      <c r="L72" s="15"/>
      <c r="M72" s="15"/>
    </row>
    <row r="73" spans="1:26" ht="14.25" customHeight="1">
      <c r="A73" s="15"/>
      <c r="B73" s="65"/>
      <c r="G73" s="66"/>
      <c r="K73" s="15"/>
      <c r="L73" s="15"/>
      <c r="M73" s="15"/>
    </row>
    <row r="74" spans="1:26" ht="14.25" customHeight="1">
      <c r="A74" s="15"/>
      <c r="B74" s="65"/>
      <c r="G74" s="66"/>
      <c r="K74" s="15"/>
      <c r="L74" s="15"/>
      <c r="M74" s="15"/>
    </row>
    <row r="75" spans="1:26" ht="14.25" customHeight="1">
      <c r="A75" s="15"/>
      <c r="B75" s="65"/>
      <c r="G75" s="66"/>
      <c r="K75" s="15"/>
      <c r="L75" s="15"/>
      <c r="M75" s="15"/>
    </row>
    <row r="76" spans="1:26" ht="14.25" customHeight="1">
      <c r="A76" s="15"/>
      <c r="B76" s="65"/>
      <c r="G76" s="66"/>
      <c r="K76" s="15"/>
      <c r="L76" s="15"/>
      <c r="M76" s="15"/>
    </row>
    <row r="77" spans="1:26" ht="14.25" customHeight="1">
      <c r="A77" s="15"/>
      <c r="B77" s="65"/>
      <c r="G77" s="66"/>
      <c r="K77" s="15"/>
      <c r="L77" s="15"/>
      <c r="M77" s="15"/>
    </row>
    <row r="78" spans="1:26" ht="14.25" customHeight="1">
      <c r="A78" s="15"/>
      <c r="B78" s="65"/>
      <c r="G78" s="66"/>
      <c r="K78" s="15"/>
      <c r="L78" s="15"/>
      <c r="M78" s="15"/>
    </row>
    <row r="79" spans="1:26" ht="14.25" customHeight="1">
      <c r="A79" s="15"/>
      <c r="B79" s="65"/>
      <c r="G79" s="66"/>
      <c r="K79" s="15"/>
      <c r="L79" s="15"/>
      <c r="M79" s="15"/>
    </row>
    <row r="80" spans="1:26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G57:I57"/>
    <mergeCell ref="G58:I58"/>
    <mergeCell ref="G59:I59"/>
    <mergeCell ref="F7:J7"/>
    <mergeCell ref="D8:J8"/>
    <mergeCell ref="B9:J9"/>
    <mergeCell ref="L10:M10"/>
    <mergeCell ref="C56:D56"/>
    <mergeCell ref="F56:I56"/>
    <mergeCell ref="B1:J1"/>
    <mergeCell ref="B2:G2"/>
    <mergeCell ref="D3:J3"/>
    <mergeCell ref="D4:J4"/>
    <mergeCell ref="D5:J5"/>
    <mergeCell ref="D6:J6"/>
  </mergeCells>
  <conditionalFormatting sqref="G11:G18">
    <cfRule type="containsText" dxfId="41" priority="15" operator="containsText" text="Planned">
      <formula>NOT(ISERROR(SEARCH(("Planned"),(G11))))</formula>
    </cfRule>
  </conditionalFormatting>
  <conditionalFormatting sqref="G11:G21 G27:G47 G49:G53">
    <cfRule type="containsText" dxfId="40" priority="16" operator="containsText" text="In Progress">
      <formula>NOT(ISERROR(SEARCH(("In Progress"),(G11))))</formula>
    </cfRule>
    <cfRule type="containsText" dxfId="39" priority="17" operator="containsText" text="Cancelled">
      <formula>NOT(ISERROR(SEARCH(("Cancelled"),(G11))))</formula>
    </cfRule>
    <cfRule type="containsText" dxfId="38" priority="18" operator="containsText" text="Postponed">
      <formula>NOT(ISERROR(SEARCH(("Postponed"),(G11))))</formula>
    </cfRule>
    <cfRule type="containsText" dxfId="37" priority="19" operator="containsText" text="Completed">
      <formula>NOT(ISERROR(SEARCH(("Completed"),(G11))))</formula>
    </cfRule>
    <cfRule type="containsText" dxfId="36" priority="20" operator="containsText" text="Replaced">
      <formula>NOT(ISERROR(SEARCH(("Replaced"),(G11))))</formula>
    </cfRule>
  </conditionalFormatting>
  <conditionalFormatting sqref="G19">
    <cfRule type="containsText" dxfId="35" priority="21" operator="containsText" text="Planned">
      <formula>NOT(ISERROR(SEARCH(("Planned"),(G19))))</formula>
    </cfRule>
  </conditionalFormatting>
  <conditionalFormatting sqref="G20:G26">
    <cfRule type="containsText" dxfId="34" priority="4" operator="containsText" text="Planned">
      <formula>NOT(ISERROR(SEARCH(("Planned"),(G20))))</formula>
    </cfRule>
  </conditionalFormatting>
  <conditionalFormatting sqref="G22:G26">
    <cfRule type="containsText" dxfId="33" priority="1" operator="containsText" text="In Progress">
      <formula>NOT(ISERROR(SEARCH(("In Progress"),(G22))))</formula>
    </cfRule>
    <cfRule type="containsText" dxfId="32" priority="2" operator="containsText" text="Cancelled">
      <formula>NOT(ISERROR(SEARCH(("Cancelled"),(G22))))</formula>
    </cfRule>
    <cfRule type="containsText" dxfId="31" priority="3" operator="containsText" text="Postponed">
      <formula>NOT(ISERROR(SEARCH(("Postponed"),(G22))))</formula>
    </cfRule>
    <cfRule type="containsText" dxfId="30" priority="5" operator="containsText" text="Completed">
      <formula>NOT(ISERROR(SEARCH(("Completed"),(G22))))</formula>
    </cfRule>
    <cfRule type="containsText" dxfId="29" priority="6" operator="containsText" text="Replaced">
      <formula>NOT(ISERROR(SEARCH(("Replaced"),(G22))))</formula>
    </cfRule>
  </conditionalFormatting>
  <conditionalFormatting sqref="G27:G53">
    <cfRule type="containsText" dxfId="28" priority="12" operator="containsText" text="Planned">
      <formula>NOT(ISERROR(SEARCH(("Planned"),(G27))))</formula>
    </cfRule>
  </conditionalFormatting>
  <conditionalFormatting sqref="G48">
    <cfRule type="containsText" dxfId="27" priority="9" operator="containsText" text="In Progress">
      <formula>NOT(ISERROR(SEARCH(("In Progress"),(G48))))</formula>
    </cfRule>
    <cfRule type="containsText" dxfId="26" priority="10" operator="containsText" text="Cancelled">
      <formula>NOT(ISERROR(SEARCH(("Cancelled"),(G48))))</formula>
    </cfRule>
    <cfRule type="containsText" dxfId="25" priority="11" operator="containsText" text="Postponed">
      <formula>NOT(ISERROR(SEARCH(("Postponed"),(G48))))</formula>
    </cfRule>
    <cfRule type="containsText" dxfId="24" priority="13" operator="containsText" text="Completed">
      <formula>NOT(ISERROR(SEARCH(("Completed"),(G48))))</formula>
    </cfRule>
    <cfRule type="containsText" dxfId="23" priority="14" operator="containsText" text="Replaced">
      <formula>NOT(ISERROR(SEARCH(("Replaced"),(G48))))</formula>
    </cfRule>
  </conditionalFormatting>
  <conditionalFormatting sqref="I11:J53">
    <cfRule type="cellIs" dxfId="22" priority="7" operator="equal">
      <formula>"Not Applicable"</formula>
    </cfRule>
    <cfRule type="cellIs" dxfId="21" priority="8" operator="equal">
      <formula>"Applicable"</formula>
    </cfRule>
  </conditionalFormatting>
  <dataValidations count="4">
    <dataValidation type="list" allowBlank="1" showErrorMessage="1" sqref="G11:G53" xr:uid="{80526BF0-22CB-4CC5-97EE-A575E883617F}">
      <formula1>"Planned,In Progress,Completed,Replaced,Postponed,Cancelled"</formula1>
    </dataValidation>
    <dataValidation type="list" allowBlank="1" showErrorMessage="1" sqref="E48:E53 E32:E33 E11:E27" xr:uid="{E5CAE378-9B93-4ECD-8599-7E24FADA941D}">
      <formula1>"High,Medium,Low,R"</formula1>
    </dataValidation>
    <dataValidation type="list" allowBlank="1" showErrorMessage="1" sqref="D7:E7" xr:uid="{5DA2716F-D7EB-422E-9117-237440FE299B}">
      <formula1>"Technical,Operations"</formula1>
    </dataValidation>
    <dataValidation type="list" allowBlank="1" showErrorMessage="1" sqref="I11:I53" xr:uid="{8B65F091-B36D-4A5F-809C-5FD3521511EE}">
      <formula1>"Applicable,Not Applicable"</formula1>
    </dataValidation>
  </dataValidations>
  <hyperlinks>
    <hyperlink ref="J12" r:id="rId1" xr:uid="{76E65052-B9FF-4BF4-BFF3-EAB5BEA0833E}"/>
  </hyperlinks>
  <pageMargins left="0.7" right="0.7" top="0.75" bottom="0.75" header="0" footer="0"/>
  <pageSetup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BCB5-B8B8-4F57-81E6-C33211A147BB}">
  <dimension ref="A1:Z1005"/>
  <sheetViews>
    <sheetView tabSelected="1" topLeftCell="A2" workbookViewId="0">
      <selection activeCell="D6" sqref="D6:J6"/>
    </sheetView>
  </sheetViews>
  <sheetFormatPr defaultColWidth="14.453125" defaultRowHeight="15" customHeight="1"/>
  <cols>
    <col min="1" max="1" width="11.81640625" customWidth="1"/>
    <col min="2" max="2" width="4" customWidth="1"/>
    <col min="3" max="3" width="16.81640625" customWidth="1"/>
    <col min="4" max="4" width="31.81640625" customWidth="1"/>
    <col min="5" max="5" width="14" customWidth="1"/>
    <col min="6" max="6" width="13" customWidth="1"/>
    <col min="7" max="7" width="11.453125" customWidth="1"/>
    <col min="8" max="8" width="20.453125" customWidth="1"/>
    <col min="9" max="9" width="14.54296875" customWidth="1"/>
    <col min="10" max="10" width="25" customWidth="1"/>
    <col min="11" max="11" width="9.453125" customWidth="1"/>
    <col min="12" max="12" width="10.81640625" customWidth="1"/>
    <col min="13" max="13" width="46.453125" customWidth="1"/>
    <col min="14" max="26" width="9.08984375" customWidth="1"/>
  </cols>
  <sheetData>
    <row r="1" spans="1:13" ht="40.5" customHeight="1">
      <c r="A1" s="15"/>
      <c r="B1" s="103" t="s">
        <v>45</v>
      </c>
      <c r="C1" s="104"/>
      <c r="D1" s="104"/>
      <c r="E1" s="104"/>
      <c r="F1" s="104"/>
      <c r="G1" s="104"/>
      <c r="H1" s="104"/>
      <c r="I1" s="104"/>
      <c r="J1" s="105"/>
      <c r="K1" s="15"/>
      <c r="L1" s="15"/>
      <c r="M1" s="15"/>
    </row>
    <row r="2" spans="1:13" ht="22.5" customHeight="1">
      <c r="A2" s="15"/>
      <c r="B2" s="106" t="s">
        <v>46</v>
      </c>
      <c r="C2" s="107"/>
      <c r="D2" s="107"/>
      <c r="E2" s="107"/>
      <c r="F2" s="107"/>
      <c r="G2" s="108"/>
      <c r="H2" s="16"/>
      <c r="I2" s="17"/>
      <c r="J2" s="18" t="s">
        <v>47</v>
      </c>
      <c r="K2" s="15"/>
      <c r="L2" s="15"/>
      <c r="M2" s="15"/>
    </row>
    <row r="3" spans="1:13" ht="14.25" customHeight="1">
      <c r="A3" s="15"/>
      <c r="B3" s="19" t="s">
        <v>48</v>
      </c>
      <c r="C3" s="20"/>
      <c r="D3" s="109" t="s">
        <v>350</v>
      </c>
      <c r="E3" s="107"/>
      <c r="F3" s="107"/>
      <c r="G3" s="107"/>
      <c r="H3" s="107"/>
      <c r="I3" s="107"/>
      <c r="J3" s="110"/>
      <c r="K3" s="15"/>
      <c r="L3" s="15"/>
      <c r="M3" s="15"/>
    </row>
    <row r="4" spans="1:13" ht="14.25" customHeight="1">
      <c r="A4" s="15"/>
      <c r="B4" s="19" t="s">
        <v>50</v>
      </c>
      <c r="C4" s="20"/>
      <c r="D4" s="109" t="s">
        <v>150</v>
      </c>
      <c r="E4" s="107"/>
      <c r="F4" s="107"/>
      <c r="G4" s="107"/>
      <c r="H4" s="107"/>
      <c r="I4" s="107"/>
      <c r="J4" s="110"/>
      <c r="K4" s="15"/>
      <c r="L4" s="15"/>
      <c r="M4" s="15"/>
    </row>
    <row r="5" spans="1:13" ht="14.25" customHeight="1">
      <c r="A5" s="15"/>
      <c r="B5" s="19" t="s">
        <v>52</v>
      </c>
      <c r="C5" s="20"/>
      <c r="D5" s="109" t="s">
        <v>151</v>
      </c>
      <c r="E5" s="107"/>
      <c r="F5" s="107"/>
      <c r="G5" s="107"/>
      <c r="H5" s="107"/>
      <c r="I5" s="107"/>
      <c r="J5" s="110"/>
      <c r="K5" s="15"/>
      <c r="L5" s="15"/>
      <c r="M5" s="15"/>
    </row>
    <row r="6" spans="1:13" ht="14.25" customHeight="1">
      <c r="A6" s="15"/>
      <c r="B6" s="19" t="s">
        <v>54</v>
      </c>
      <c r="C6" s="20"/>
      <c r="D6" s="109" t="s">
        <v>151</v>
      </c>
      <c r="E6" s="107"/>
      <c r="F6" s="107"/>
      <c r="G6" s="107"/>
      <c r="H6" s="107"/>
      <c r="I6" s="107"/>
      <c r="J6" s="110"/>
      <c r="K6" s="15"/>
      <c r="L6" s="15"/>
      <c r="M6" s="15"/>
    </row>
    <row r="7" spans="1:13" ht="14.25" customHeight="1">
      <c r="A7" s="15"/>
      <c r="B7" s="21" t="s">
        <v>55</v>
      </c>
      <c r="C7" s="22"/>
      <c r="D7" s="23" t="s">
        <v>96</v>
      </c>
      <c r="E7" s="23"/>
      <c r="F7" s="111"/>
      <c r="G7" s="107"/>
      <c r="H7" s="107"/>
      <c r="I7" s="107"/>
      <c r="J7" s="110"/>
      <c r="K7" s="15"/>
      <c r="L7" s="15"/>
      <c r="M7" s="15"/>
    </row>
    <row r="8" spans="1:13" ht="14.25" customHeight="1" thickBot="1">
      <c r="A8" s="15"/>
      <c r="B8" s="24" t="s">
        <v>57</v>
      </c>
      <c r="C8" s="25"/>
      <c r="D8" s="112"/>
      <c r="E8" s="101"/>
      <c r="F8" s="101"/>
      <c r="G8" s="101"/>
      <c r="H8" s="101"/>
      <c r="I8" s="101"/>
      <c r="J8" s="102"/>
      <c r="K8" s="15"/>
      <c r="L8" s="15"/>
      <c r="M8" s="15"/>
    </row>
    <row r="9" spans="1:13" ht="19.5" customHeight="1" thickBot="1">
      <c r="A9" s="15"/>
      <c r="B9" s="126" t="s">
        <v>349</v>
      </c>
      <c r="C9" s="114"/>
      <c r="D9" s="114"/>
      <c r="E9" s="114"/>
      <c r="F9" s="114"/>
      <c r="G9" s="114"/>
      <c r="H9" s="114"/>
      <c r="I9" s="114"/>
      <c r="J9" s="124"/>
      <c r="K9" s="15"/>
      <c r="L9" s="15"/>
      <c r="M9" s="15"/>
    </row>
    <row r="10" spans="1:13" ht="14.25" customHeight="1">
      <c r="A10" s="15"/>
      <c r="B10" s="26" t="s">
        <v>1</v>
      </c>
      <c r="C10" s="27" t="s">
        <v>59</v>
      </c>
      <c r="D10" s="28" t="s">
        <v>60</v>
      </c>
      <c r="E10" s="29" t="s">
        <v>2</v>
      </c>
      <c r="F10" s="29" t="s">
        <v>3</v>
      </c>
      <c r="G10" s="29" t="s">
        <v>4</v>
      </c>
      <c r="H10" s="30" t="s">
        <v>61</v>
      </c>
      <c r="I10" s="31" t="s">
        <v>62</v>
      </c>
      <c r="J10" s="32" t="s">
        <v>63</v>
      </c>
      <c r="K10" s="15"/>
      <c r="L10" s="115" t="s">
        <v>64</v>
      </c>
      <c r="M10" s="116"/>
    </row>
    <row r="11" spans="1:13" ht="14.25" customHeight="1">
      <c r="A11" s="15"/>
      <c r="B11" s="98">
        <v>1</v>
      </c>
      <c r="C11" s="4" t="s">
        <v>5</v>
      </c>
      <c r="D11" s="7" t="s">
        <v>6</v>
      </c>
      <c r="E11" s="11"/>
      <c r="F11" s="34"/>
      <c r="G11" s="8"/>
      <c r="H11" s="35"/>
      <c r="I11" s="10" t="s">
        <v>24</v>
      </c>
      <c r="J11" s="36"/>
      <c r="K11" s="15"/>
      <c r="L11" s="37" t="s">
        <v>65</v>
      </c>
      <c r="M11" s="38" t="s">
        <v>66</v>
      </c>
    </row>
    <row r="12" spans="1:13" ht="14.25" customHeight="1">
      <c r="A12" s="15"/>
      <c r="B12" s="33">
        <v>2</v>
      </c>
      <c r="C12" s="4" t="s">
        <v>5</v>
      </c>
      <c r="D12" s="7" t="s">
        <v>9</v>
      </c>
      <c r="E12" s="11"/>
      <c r="F12" s="34"/>
      <c r="G12" s="8" t="s">
        <v>8</v>
      </c>
      <c r="H12" s="35">
        <v>2025</v>
      </c>
      <c r="I12" s="10" t="s">
        <v>24</v>
      </c>
      <c r="J12" s="83" t="s">
        <v>328</v>
      </c>
      <c r="K12" s="15"/>
      <c r="L12" s="37" t="s">
        <v>67</v>
      </c>
      <c r="M12" s="38" t="s">
        <v>68</v>
      </c>
    </row>
    <row r="13" spans="1:13" ht="14.25" customHeight="1">
      <c r="A13" s="15"/>
      <c r="B13" s="33">
        <f t="shared" ref="B13:B43" si="0">B12+1</f>
        <v>3</v>
      </c>
      <c r="C13" s="4" t="s">
        <v>10</v>
      </c>
      <c r="D13" s="7" t="s">
        <v>11</v>
      </c>
      <c r="E13" s="11"/>
      <c r="F13" s="34"/>
      <c r="G13" s="8" t="s">
        <v>8</v>
      </c>
      <c r="H13" s="35">
        <v>2025</v>
      </c>
      <c r="I13" s="10" t="s">
        <v>24</v>
      </c>
      <c r="J13" s="36"/>
      <c r="K13" s="15"/>
      <c r="L13" s="39" t="s">
        <v>69</v>
      </c>
      <c r="M13" s="37" t="s">
        <v>70</v>
      </c>
    </row>
    <row r="14" spans="1:13" ht="17.25" customHeight="1">
      <c r="A14" s="15"/>
      <c r="B14" s="33">
        <f t="shared" si="0"/>
        <v>4</v>
      </c>
      <c r="C14" s="4" t="s">
        <v>13</v>
      </c>
      <c r="D14" s="5" t="s">
        <v>14</v>
      </c>
      <c r="E14" s="12"/>
      <c r="F14" s="40"/>
      <c r="G14" s="41"/>
      <c r="H14" s="9"/>
      <c r="I14" s="10" t="s">
        <v>24</v>
      </c>
      <c r="J14" s="36"/>
      <c r="K14" s="15"/>
      <c r="L14" s="37" t="s">
        <v>71</v>
      </c>
      <c r="M14" s="38" t="s">
        <v>72</v>
      </c>
    </row>
    <row r="15" spans="1:13" ht="14.25" customHeight="1">
      <c r="A15" s="15"/>
      <c r="B15" s="33">
        <f t="shared" si="0"/>
        <v>5</v>
      </c>
      <c r="C15" s="4" t="s">
        <v>10</v>
      </c>
      <c r="D15" s="5" t="s">
        <v>16</v>
      </c>
      <c r="E15" s="12"/>
      <c r="F15" s="42"/>
      <c r="G15" s="41"/>
      <c r="H15" s="9"/>
      <c r="I15" s="10" t="s">
        <v>24</v>
      </c>
      <c r="J15" s="36"/>
      <c r="K15" s="15"/>
      <c r="L15" s="15"/>
      <c r="M15" s="15"/>
    </row>
    <row r="16" spans="1:13" ht="23.25" customHeight="1">
      <c r="A16" s="15"/>
      <c r="B16" s="33">
        <f t="shared" si="0"/>
        <v>6</v>
      </c>
      <c r="C16" s="4" t="s">
        <v>17</v>
      </c>
      <c r="D16" s="5" t="s">
        <v>18</v>
      </c>
      <c r="E16" s="6"/>
      <c r="F16" s="2"/>
      <c r="G16" s="8"/>
      <c r="H16" s="9"/>
      <c r="I16" s="10" t="s">
        <v>24</v>
      </c>
      <c r="J16" s="36"/>
      <c r="K16" s="15"/>
      <c r="L16" s="15"/>
      <c r="M16" s="15"/>
    </row>
    <row r="17" spans="1:26" ht="23.25" customHeight="1">
      <c r="A17" s="15"/>
      <c r="B17" s="33">
        <f t="shared" si="0"/>
        <v>7</v>
      </c>
      <c r="C17" s="4" t="s">
        <v>10</v>
      </c>
      <c r="D17" s="5" t="s">
        <v>19</v>
      </c>
      <c r="E17" s="6"/>
      <c r="F17" s="2"/>
      <c r="G17" s="8"/>
      <c r="H17" s="9"/>
      <c r="I17" s="10" t="s">
        <v>24</v>
      </c>
      <c r="J17" s="3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B18" s="33">
        <f t="shared" si="0"/>
        <v>8</v>
      </c>
      <c r="C18" s="4" t="s">
        <v>73</v>
      </c>
      <c r="D18" s="7" t="s">
        <v>37</v>
      </c>
      <c r="E18" s="12"/>
      <c r="F18" s="42"/>
      <c r="G18" s="46"/>
      <c r="H18" s="9"/>
      <c r="I18" s="74" t="s">
        <v>76</v>
      </c>
      <c r="J18" s="36"/>
    </row>
    <row r="19" spans="1:26" ht="16.5" customHeight="1">
      <c r="A19" s="15"/>
      <c r="B19" s="33">
        <f t="shared" si="0"/>
        <v>9</v>
      </c>
      <c r="C19" s="4" t="s">
        <v>73</v>
      </c>
      <c r="D19" s="7" t="s">
        <v>102</v>
      </c>
      <c r="E19" s="12"/>
      <c r="F19" s="42"/>
      <c r="G19" s="46"/>
      <c r="H19" s="9"/>
      <c r="I19" s="74" t="s">
        <v>76</v>
      </c>
      <c r="J19" s="36"/>
      <c r="K19" s="15"/>
      <c r="L19" s="15"/>
      <c r="M19" s="15"/>
    </row>
    <row r="20" spans="1:26" ht="23.25" customHeight="1">
      <c r="A20" s="15"/>
      <c r="B20" s="33">
        <f t="shared" si="0"/>
        <v>10</v>
      </c>
      <c r="C20" s="4" t="s">
        <v>73</v>
      </c>
      <c r="D20" s="5" t="s">
        <v>74</v>
      </c>
      <c r="E20" s="6"/>
      <c r="F20" s="2"/>
      <c r="G20" s="8"/>
      <c r="H20" s="9"/>
      <c r="I20" s="10" t="s">
        <v>76</v>
      </c>
      <c r="J20" s="3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6.5" customHeight="1">
      <c r="A21" s="15"/>
      <c r="B21" s="33">
        <f t="shared" si="0"/>
        <v>11</v>
      </c>
      <c r="C21" s="4" t="s">
        <v>73</v>
      </c>
      <c r="D21" s="7" t="s">
        <v>23</v>
      </c>
      <c r="E21" s="6"/>
      <c r="F21" s="1"/>
      <c r="G21" s="8"/>
      <c r="H21" s="9"/>
      <c r="I21" s="10" t="s">
        <v>24</v>
      </c>
      <c r="J21" s="3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5" customHeight="1">
      <c r="A22" s="15"/>
      <c r="B22" s="33">
        <v>12</v>
      </c>
      <c r="C22" s="4" t="s">
        <v>73</v>
      </c>
      <c r="D22" s="7" t="s">
        <v>342</v>
      </c>
      <c r="E22" s="6"/>
      <c r="F22" s="1"/>
      <c r="G22" s="8"/>
      <c r="H22" s="9"/>
      <c r="I22" s="97"/>
      <c r="J22" s="36"/>
      <c r="K22" s="15"/>
      <c r="L22" s="15"/>
      <c r="M22" s="15"/>
    </row>
    <row r="23" spans="1:26" ht="16.5" customHeight="1">
      <c r="A23" s="15"/>
      <c r="B23" s="33">
        <v>13</v>
      </c>
      <c r="C23" s="4" t="s">
        <v>73</v>
      </c>
      <c r="D23" s="7" t="s">
        <v>341</v>
      </c>
      <c r="E23" s="6"/>
      <c r="F23" s="1"/>
      <c r="G23" s="8"/>
      <c r="H23" s="9"/>
      <c r="I23" s="97"/>
      <c r="J23" s="36"/>
      <c r="K23" s="15"/>
      <c r="L23" s="15"/>
      <c r="M23" s="15"/>
    </row>
    <row r="24" spans="1:26" ht="16.5" customHeight="1">
      <c r="A24" s="15"/>
      <c r="B24" s="33">
        <v>14</v>
      </c>
      <c r="C24" s="4" t="s">
        <v>103</v>
      </c>
      <c r="D24" s="7" t="s">
        <v>339</v>
      </c>
      <c r="E24" s="6"/>
      <c r="F24" s="1"/>
      <c r="G24" s="8"/>
      <c r="H24" s="9"/>
      <c r="I24" s="97"/>
      <c r="J24" s="3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5" customHeight="1">
      <c r="A25" s="15"/>
      <c r="B25" s="33">
        <v>15</v>
      </c>
      <c r="C25" s="4" t="s">
        <v>103</v>
      </c>
      <c r="D25" s="7" t="s">
        <v>340</v>
      </c>
      <c r="E25" s="6"/>
      <c r="F25" s="1"/>
      <c r="G25" s="8"/>
      <c r="H25" s="9"/>
      <c r="I25" s="97"/>
      <c r="J25" s="3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5" customHeight="1">
      <c r="A26" s="15"/>
      <c r="B26" s="33">
        <v>16</v>
      </c>
      <c r="C26" s="88" t="s">
        <v>103</v>
      </c>
      <c r="D26" s="94" t="s">
        <v>334</v>
      </c>
      <c r="E26" s="95"/>
      <c r="F26" s="42"/>
      <c r="G26" s="46"/>
      <c r="H26" s="96" t="s">
        <v>335</v>
      </c>
      <c r="I26" s="74" t="s">
        <v>24</v>
      </c>
      <c r="J26" s="36"/>
      <c r="K26" s="15"/>
      <c r="L26" s="15"/>
      <c r="M26" s="15"/>
    </row>
    <row r="27" spans="1:26" ht="14.25" customHeight="1">
      <c r="A27" s="15"/>
      <c r="B27" s="33">
        <v>17</v>
      </c>
      <c r="C27" s="88" t="s">
        <v>103</v>
      </c>
      <c r="D27" s="7" t="s">
        <v>22</v>
      </c>
      <c r="E27" s="11"/>
      <c r="F27" s="11"/>
      <c r="G27" s="3"/>
      <c r="H27" s="9"/>
      <c r="I27" s="43" t="s">
        <v>76</v>
      </c>
      <c r="J27" s="3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15"/>
      <c r="B28" s="33">
        <v>18</v>
      </c>
      <c r="C28" s="88" t="s">
        <v>103</v>
      </c>
      <c r="D28" s="7" t="s">
        <v>77</v>
      </c>
      <c r="E28" s="11"/>
      <c r="F28" s="11"/>
      <c r="G28" s="3"/>
      <c r="H28" s="9"/>
      <c r="I28" s="43" t="s">
        <v>76</v>
      </c>
      <c r="J28" s="3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15"/>
      <c r="B29" s="33">
        <f t="shared" si="0"/>
        <v>19</v>
      </c>
      <c r="C29" s="4" t="s">
        <v>103</v>
      </c>
      <c r="D29" s="7" t="s">
        <v>25</v>
      </c>
      <c r="E29" s="11"/>
      <c r="F29" s="11"/>
      <c r="G29" s="3"/>
      <c r="H29" s="9"/>
      <c r="I29" s="10" t="s">
        <v>76</v>
      </c>
      <c r="J29" s="3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15"/>
      <c r="B30" s="33">
        <f t="shared" si="0"/>
        <v>20</v>
      </c>
      <c r="C30" s="4" t="s">
        <v>103</v>
      </c>
      <c r="D30" s="7" t="s">
        <v>26</v>
      </c>
      <c r="E30" s="11"/>
      <c r="F30" s="11"/>
      <c r="G30" s="3"/>
      <c r="H30" s="9"/>
      <c r="I30" s="10" t="s">
        <v>76</v>
      </c>
      <c r="J30" s="4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15"/>
      <c r="B31" s="33">
        <f t="shared" si="0"/>
        <v>21</v>
      </c>
      <c r="C31" s="4" t="s">
        <v>103</v>
      </c>
      <c r="D31" s="7" t="s">
        <v>27</v>
      </c>
      <c r="E31" s="11"/>
      <c r="F31" s="11"/>
      <c r="G31" s="3"/>
      <c r="H31" s="9"/>
      <c r="I31" s="10" t="s">
        <v>76</v>
      </c>
      <c r="J31" s="4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15"/>
      <c r="B32" s="33">
        <f t="shared" si="0"/>
        <v>22</v>
      </c>
      <c r="C32" s="4" t="s">
        <v>103</v>
      </c>
      <c r="D32" s="7" t="s">
        <v>28</v>
      </c>
      <c r="E32" s="11"/>
      <c r="F32" s="34"/>
      <c r="G32" s="3"/>
      <c r="H32" s="9"/>
      <c r="I32" s="10" t="s">
        <v>76</v>
      </c>
      <c r="J32" s="4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15"/>
      <c r="B33" s="33">
        <f t="shared" si="0"/>
        <v>23</v>
      </c>
      <c r="C33" s="4" t="s">
        <v>103</v>
      </c>
      <c r="D33" s="7" t="s">
        <v>78</v>
      </c>
      <c r="E33" s="11"/>
      <c r="F33" s="34"/>
      <c r="G33" s="3"/>
      <c r="H33" s="9"/>
      <c r="I33" s="10" t="s">
        <v>76</v>
      </c>
      <c r="J33" s="4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15"/>
      <c r="B34" s="33">
        <f t="shared" si="0"/>
        <v>24</v>
      </c>
      <c r="C34" s="4" t="s">
        <v>103</v>
      </c>
      <c r="D34" s="5" t="s">
        <v>29</v>
      </c>
      <c r="E34" s="45"/>
      <c r="F34" s="45"/>
      <c r="G34" s="46"/>
      <c r="H34" s="9"/>
      <c r="I34" s="47" t="s">
        <v>76</v>
      </c>
      <c r="J34" s="4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15"/>
      <c r="B35" s="33">
        <f t="shared" si="0"/>
        <v>25</v>
      </c>
      <c r="C35" s="4" t="s">
        <v>103</v>
      </c>
      <c r="D35" s="5" t="s">
        <v>30</v>
      </c>
      <c r="E35" s="45"/>
      <c r="F35" s="45"/>
      <c r="G35" s="46"/>
      <c r="H35" s="9"/>
      <c r="I35" s="48" t="s">
        <v>76</v>
      </c>
      <c r="J35" s="44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15"/>
      <c r="B36" s="33">
        <f t="shared" si="0"/>
        <v>26</v>
      </c>
      <c r="C36" s="4" t="s">
        <v>103</v>
      </c>
      <c r="D36" s="7" t="s">
        <v>31</v>
      </c>
      <c r="E36" s="4"/>
      <c r="F36" s="4"/>
      <c r="G36" s="46"/>
      <c r="H36" s="9"/>
      <c r="I36" s="48" t="s">
        <v>24</v>
      </c>
      <c r="J36" s="4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15"/>
      <c r="B37" s="33">
        <f t="shared" si="0"/>
        <v>27</v>
      </c>
      <c r="C37" s="4" t="s">
        <v>103</v>
      </c>
      <c r="D37" s="5" t="s">
        <v>79</v>
      </c>
      <c r="E37" s="45"/>
      <c r="F37" s="45"/>
      <c r="G37" s="46"/>
      <c r="H37" s="9"/>
      <c r="I37" s="48" t="s">
        <v>24</v>
      </c>
      <c r="J37" s="4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15"/>
      <c r="B38" s="33">
        <f t="shared" si="0"/>
        <v>28</v>
      </c>
      <c r="C38" s="4" t="s">
        <v>103</v>
      </c>
      <c r="D38" s="5" t="s">
        <v>32</v>
      </c>
      <c r="E38" s="45"/>
      <c r="F38" s="45"/>
      <c r="G38" s="46"/>
      <c r="H38" s="9"/>
      <c r="I38" s="48" t="s">
        <v>24</v>
      </c>
      <c r="J38" s="4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15"/>
      <c r="B39" s="33">
        <f t="shared" si="0"/>
        <v>29</v>
      </c>
      <c r="C39" s="4" t="s">
        <v>103</v>
      </c>
      <c r="D39" s="5" t="s">
        <v>80</v>
      </c>
      <c r="E39" s="45"/>
      <c r="F39" s="45"/>
      <c r="G39" s="46"/>
      <c r="H39" s="9"/>
      <c r="I39" s="48" t="s">
        <v>76</v>
      </c>
      <c r="J39" s="4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15"/>
      <c r="B40" s="33">
        <f t="shared" si="0"/>
        <v>30</v>
      </c>
      <c r="C40" s="4" t="s">
        <v>103</v>
      </c>
      <c r="D40" s="5" t="s">
        <v>33</v>
      </c>
      <c r="E40" s="45"/>
      <c r="F40" s="45">
        <v>2026</v>
      </c>
      <c r="G40" s="46" t="s">
        <v>15</v>
      </c>
      <c r="H40" s="9"/>
      <c r="I40" s="48" t="s">
        <v>24</v>
      </c>
      <c r="J40" s="44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15"/>
      <c r="B41" s="33">
        <f t="shared" si="0"/>
        <v>31</v>
      </c>
      <c r="C41" s="4" t="s">
        <v>103</v>
      </c>
      <c r="D41" s="5" t="s">
        <v>34</v>
      </c>
      <c r="E41" s="45"/>
      <c r="F41" s="45"/>
      <c r="G41" s="46"/>
      <c r="H41" s="9"/>
      <c r="I41" s="48" t="s">
        <v>24</v>
      </c>
      <c r="J41" s="44"/>
      <c r="K41" s="15"/>
      <c r="L41" s="15"/>
      <c r="M41" s="15"/>
    </row>
    <row r="42" spans="1:26" ht="14.25" customHeight="1">
      <c r="A42" s="15"/>
      <c r="B42" s="33">
        <f t="shared" si="0"/>
        <v>32</v>
      </c>
      <c r="C42" s="4" t="s">
        <v>103</v>
      </c>
      <c r="D42" s="5" t="s">
        <v>35</v>
      </c>
      <c r="E42" s="45"/>
      <c r="F42" s="45"/>
      <c r="G42" s="46"/>
      <c r="H42" s="9"/>
      <c r="I42" s="48" t="s">
        <v>76</v>
      </c>
      <c r="J42" s="44"/>
      <c r="K42" s="15"/>
      <c r="L42" s="15"/>
      <c r="M42" s="15"/>
    </row>
    <row r="43" spans="1:26" ht="14.25" customHeight="1">
      <c r="A43" s="15"/>
      <c r="B43" s="33">
        <f t="shared" si="0"/>
        <v>33</v>
      </c>
      <c r="C43" s="4" t="s">
        <v>103</v>
      </c>
      <c r="D43" s="5" t="s">
        <v>36</v>
      </c>
      <c r="E43" s="45"/>
      <c r="F43" s="45"/>
      <c r="G43" s="46"/>
      <c r="H43" s="9"/>
      <c r="I43" s="48" t="s">
        <v>24</v>
      </c>
      <c r="J43" s="44"/>
      <c r="K43" s="15"/>
      <c r="L43" s="15"/>
      <c r="M43" s="15"/>
    </row>
    <row r="44" spans="1:26" ht="14.25" customHeight="1">
      <c r="A44" s="15"/>
      <c r="B44" s="33">
        <v>34</v>
      </c>
      <c r="C44" s="88" t="s">
        <v>103</v>
      </c>
      <c r="D44" s="45" t="s">
        <v>81</v>
      </c>
      <c r="E44" s="45"/>
      <c r="F44" s="45"/>
      <c r="G44" s="46"/>
      <c r="H44" s="4"/>
      <c r="I44" s="48" t="s">
        <v>24</v>
      </c>
      <c r="J44" s="44"/>
      <c r="K44" s="15"/>
      <c r="L44" s="15"/>
      <c r="M44" s="15"/>
    </row>
    <row r="45" spans="1:26" ht="14.25" customHeight="1">
      <c r="A45" s="15"/>
      <c r="B45" s="33">
        <f t="shared" ref="B45:B53" si="1">B44+1</f>
        <v>35</v>
      </c>
      <c r="C45" s="88" t="s">
        <v>103</v>
      </c>
      <c r="D45" s="45" t="s">
        <v>82</v>
      </c>
      <c r="E45" s="45"/>
      <c r="F45" s="45"/>
      <c r="G45" s="46"/>
      <c r="H45" s="4"/>
      <c r="I45" s="48" t="s">
        <v>24</v>
      </c>
      <c r="J45" s="44"/>
      <c r="K45" s="15"/>
      <c r="L45" s="15"/>
      <c r="M45" s="15"/>
    </row>
    <row r="46" spans="1:26" ht="14.25" customHeight="1">
      <c r="A46" s="15"/>
      <c r="B46" s="33">
        <f t="shared" si="1"/>
        <v>36</v>
      </c>
      <c r="C46" s="88" t="s">
        <v>103</v>
      </c>
      <c r="D46" s="45" t="s">
        <v>84</v>
      </c>
      <c r="E46" s="45"/>
      <c r="F46" s="45"/>
      <c r="G46" s="46"/>
      <c r="H46" s="4"/>
      <c r="I46" s="48" t="s">
        <v>24</v>
      </c>
      <c r="J46" s="44"/>
      <c r="K46" s="15"/>
      <c r="L46" s="15"/>
      <c r="M46" s="15"/>
    </row>
    <row r="47" spans="1:26" ht="14.25" customHeight="1">
      <c r="A47" s="15"/>
      <c r="B47" s="33">
        <f t="shared" si="1"/>
        <v>37</v>
      </c>
      <c r="C47" s="88" t="s">
        <v>103</v>
      </c>
      <c r="D47" s="45" t="s">
        <v>112</v>
      </c>
      <c r="E47" s="45"/>
      <c r="F47" s="45"/>
      <c r="G47" s="46"/>
      <c r="H47" s="4"/>
      <c r="I47" s="48" t="s">
        <v>24</v>
      </c>
      <c r="J47" s="44"/>
      <c r="K47" s="15"/>
      <c r="L47" s="15"/>
      <c r="M47" s="15"/>
    </row>
    <row r="48" spans="1:26" ht="16.5" customHeight="1">
      <c r="A48" s="15"/>
      <c r="B48" s="33">
        <f t="shared" ref="B48" si="2">COUNTA($B$5:B42)</f>
        <v>38</v>
      </c>
      <c r="C48" s="89" t="s">
        <v>103</v>
      </c>
      <c r="D48" s="90" t="s">
        <v>330</v>
      </c>
      <c r="E48" s="12" t="s">
        <v>114</v>
      </c>
      <c r="F48" s="45"/>
      <c r="G48" s="46" t="s">
        <v>8</v>
      </c>
      <c r="H48" s="9">
        <v>2026</v>
      </c>
      <c r="I48" s="78" t="s">
        <v>24</v>
      </c>
      <c r="J48" s="92" t="str">
        <f>HYPERLINK("https://drive.google.com/file/d/1Q3OxYqBCUBfzX-Lx7_ABVf2DyleEoZSB/view?usp=drive_link","Data analytics")</f>
        <v>Data analytics</v>
      </c>
      <c r="K48" s="15"/>
      <c r="L48" s="15"/>
      <c r="M48" s="51"/>
    </row>
    <row r="49" spans="1:26" ht="16.5" customHeight="1">
      <c r="A49" s="15"/>
      <c r="B49" s="33">
        <f t="shared" si="1"/>
        <v>39</v>
      </c>
      <c r="C49" s="49" t="s">
        <v>38</v>
      </c>
      <c r="D49" s="50" t="s">
        <v>40</v>
      </c>
      <c r="E49" s="12"/>
      <c r="F49" s="45"/>
      <c r="G49" s="46"/>
      <c r="H49" s="4"/>
      <c r="I49" s="48" t="s">
        <v>24</v>
      </c>
      <c r="J49" s="44"/>
      <c r="K49" s="15"/>
      <c r="L49" s="15"/>
      <c r="M49" s="15"/>
    </row>
    <row r="50" spans="1:26" ht="16.5" customHeight="1">
      <c r="A50" s="15"/>
      <c r="B50" s="33">
        <f t="shared" si="1"/>
        <v>40</v>
      </c>
      <c r="C50" s="49" t="s">
        <v>38</v>
      </c>
      <c r="D50" s="50" t="s">
        <v>41</v>
      </c>
      <c r="E50" s="12"/>
      <c r="F50" s="45"/>
      <c r="G50" s="46"/>
      <c r="H50" s="4"/>
      <c r="I50" s="48" t="s">
        <v>24</v>
      </c>
      <c r="J50" s="44"/>
      <c r="K50" s="15"/>
      <c r="L50" s="15"/>
      <c r="M50" s="15"/>
    </row>
    <row r="51" spans="1:26" ht="16.5" customHeight="1">
      <c r="A51" s="15"/>
      <c r="B51" s="33">
        <f t="shared" si="1"/>
        <v>41</v>
      </c>
      <c r="C51" s="49" t="s">
        <v>38</v>
      </c>
      <c r="D51" s="50" t="s">
        <v>42</v>
      </c>
      <c r="E51" s="12"/>
      <c r="F51" s="45"/>
      <c r="G51" s="46"/>
      <c r="H51" s="4"/>
      <c r="I51" s="48" t="s">
        <v>24</v>
      </c>
      <c r="J51" s="44"/>
      <c r="K51" s="15"/>
      <c r="L51" s="15"/>
      <c r="M51" s="15"/>
    </row>
    <row r="52" spans="1:26" ht="16.5" customHeight="1">
      <c r="A52" s="15"/>
      <c r="B52" s="33">
        <f t="shared" si="1"/>
        <v>42</v>
      </c>
      <c r="C52" s="49" t="s">
        <v>38</v>
      </c>
      <c r="D52" s="50" t="s">
        <v>43</v>
      </c>
      <c r="E52" s="12"/>
      <c r="F52" s="45"/>
      <c r="G52" s="46"/>
      <c r="H52" s="4"/>
      <c r="I52" s="48" t="s">
        <v>24</v>
      </c>
      <c r="J52" s="44"/>
      <c r="K52" s="15"/>
      <c r="L52" s="15"/>
      <c r="M52" s="15"/>
    </row>
    <row r="53" spans="1:26" ht="16.5" customHeight="1" thickBot="1">
      <c r="A53" s="15"/>
      <c r="B53" s="33">
        <f t="shared" si="1"/>
        <v>43</v>
      </c>
      <c r="C53" s="52" t="s">
        <v>38</v>
      </c>
      <c r="D53" s="53" t="s">
        <v>44</v>
      </c>
      <c r="E53" s="13"/>
      <c r="F53" s="14"/>
      <c r="G53" s="54"/>
      <c r="H53" s="55"/>
      <c r="I53" s="56" t="s">
        <v>24</v>
      </c>
      <c r="J53" s="57"/>
      <c r="K53" s="15"/>
      <c r="L53" s="15"/>
      <c r="M53" s="15"/>
    </row>
    <row r="54" spans="1:26" ht="14.25" customHeight="1">
      <c r="A54" s="15"/>
      <c r="B54" s="58"/>
      <c r="C54" s="15"/>
      <c r="D54" s="15"/>
      <c r="E54" s="15"/>
      <c r="F54" s="15"/>
      <c r="G54" s="59"/>
      <c r="H54" s="15"/>
      <c r="I54" s="15"/>
      <c r="J54" s="15"/>
      <c r="K54" s="15"/>
      <c r="L54" s="15"/>
      <c r="M54" s="15"/>
    </row>
    <row r="55" spans="1:26" ht="14.25" customHeight="1" thickBot="1">
      <c r="A55" s="15"/>
      <c r="B55" s="58"/>
      <c r="C55" s="15"/>
      <c r="D55" s="15"/>
      <c r="E55" s="15"/>
      <c r="F55" s="15"/>
      <c r="G55" s="59"/>
      <c r="H55" s="15"/>
      <c r="I55" s="15"/>
      <c r="J55" s="15"/>
      <c r="K55" s="15"/>
      <c r="L55" s="15"/>
      <c r="M55" s="15"/>
    </row>
    <row r="56" spans="1:26" ht="14.25" customHeight="1">
      <c r="A56" s="15"/>
      <c r="B56" s="58"/>
      <c r="C56" s="117" t="s">
        <v>86</v>
      </c>
      <c r="D56" s="105"/>
      <c r="E56" s="15"/>
      <c r="F56" s="118" t="s">
        <v>87</v>
      </c>
      <c r="G56" s="104"/>
      <c r="H56" s="104"/>
      <c r="I56" s="10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15"/>
      <c r="B57" s="58"/>
      <c r="C57" s="60" t="s">
        <v>88</v>
      </c>
      <c r="D57" s="61"/>
      <c r="E57" s="15"/>
      <c r="F57" s="60" t="s">
        <v>88</v>
      </c>
      <c r="G57" s="119"/>
      <c r="H57" s="107"/>
      <c r="I57" s="11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9.75" customHeight="1">
      <c r="A58" s="15"/>
      <c r="B58" s="58"/>
      <c r="C58" s="62" t="s">
        <v>89</v>
      </c>
      <c r="D58" s="61"/>
      <c r="E58" s="15"/>
      <c r="F58" s="62" t="s">
        <v>89</v>
      </c>
      <c r="G58" s="119"/>
      <c r="H58" s="107"/>
      <c r="I58" s="110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7.25" customHeight="1" thickBot="1">
      <c r="A59" s="15"/>
      <c r="B59" s="58"/>
      <c r="C59" s="63" t="s">
        <v>90</v>
      </c>
      <c r="D59" s="64"/>
      <c r="E59" s="15"/>
      <c r="F59" s="63" t="s">
        <v>90</v>
      </c>
      <c r="G59" s="100"/>
      <c r="H59" s="101"/>
      <c r="I59" s="10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15"/>
      <c r="B60" s="58"/>
      <c r="C60" s="15"/>
      <c r="D60" s="15"/>
      <c r="E60" s="15"/>
      <c r="F60" s="15"/>
      <c r="G60" s="5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15"/>
      <c r="B61" s="58"/>
      <c r="C61" s="15"/>
      <c r="D61" s="15"/>
      <c r="E61" s="15"/>
      <c r="F61" s="15"/>
      <c r="G61" s="5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15"/>
      <c r="B62" s="58"/>
      <c r="C62" s="15"/>
      <c r="D62" s="15"/>
      <c r="E62" s="15"/>
      <c r="F62" s="15"/>
      <c r="G62" s="5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15"/>
      <c r="B63" s="58"/>
      <c r="C63" s="15"/>
      <c r="D63" s="15"/>
      <c r="E63" s="15"/>
      <c r="F63" s="15"/>
      <c r="G63" s="5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15"/>
      <c r="B64" s="58"/>
      <c r="C64" s="15"/>
      <c r="D64" s="15"/>
      <c r="E64" s="15"/>
      <c r="F64" s="15"/>
      <c r="G64" s="5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15"/>
      <c r="B65" s="58"/>
      <c r="C65" s="15"/>
      <c r="D65" s="15"/>
      <c r="E65" s="15"/>
      <c r="F65" s="15"/>
      <c r="G65" s="5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15"/>
      <c r="B66" s="58"/>
      <c r="C66" s="15"/>
      <c r="D66" s="15"/>
      <c r="E66" s="15"/>
      <c r="F66" s="15"/>
      <c r="G66" s="5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15"/>
      <c r="B67" s="58"/>
      <c r="C67" s="15"/>
      <c r="D67" s="15"/>
      <c r="E67" s="15"/>
      <c r="F67" s="15"/>
      <c r="G67" s="5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15"/>
      <c r="B68" s="58"/>
      <c r="C68" s="15"/>
      <c r="D68" s="15"/>
      <c r="E68" s="15"/>
      <c r="F68" s="15"/>
      <c r="G68" s="5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15"/>
      <c r="B69" s="58"/>
      <c r="C69" s="15"/>
      <c r="D69" s="15"/>
      <c r="E69" s="15"/>
      <c r="F69" s="15"/>
      <c r="G69" s="5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15"/>
      <c r="B70" s="58"/>
      <c r="C70" s="15"/>
      <c r="D70" s="15"/>
      <c r="E70" s="15"/>
      <c r="F70" s="15"/>
      <c r="G70" s="5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15"/>
      <c r="B71" s="65"/>
      <c r="G71" s="66"/>
      <c r="K71" s="15"/>
      <c r="L71" s="15"/>
      <c r="M71" s="15"/>
    </row>
    <row r="72" spans="1:26" ht="14.25" customHeight="1">
      <c r="A72" s="15"/>
      <c r="B72" s="65"/>
      <c r="G72" s="66"/>
      <c r="K72" s="15"/>
      <c r="L72" s="15"/>
      <c r="M72" s="15"/>
    </row>
    <row r="73" spans="1:26" ht="14.25" customHeight="1">
      <c r="A73" s="15"/>
      <c r="B73" s="65"/>
      <c r="G73" s="66"/>
      <c r="K73" s="15"/>
      <c r="L73" s="15"/>
      <c r="M73" s="15"/>
    </row>
    <row r="74" spans="1:26" ht="14.25" customHeight="1">
      <c r="A74" s="15"/>
      <c r="B74" s="65"/>
      <c r="G74" s="66"/>
      <c r="K74" s="15"/>
      <c r="L74" s="15"/>
      <c r="M74" s="15"/>
    </row>
    <row r="75" spans="1:26" ht="14.25" customHeight="1">
      <c r="A75" s="15"/>
      <c r="B75" s="65"/>
      <c r="G75" s="66"/>
      <c r="K75" s="15"/>
      <c r="L75" s="15"/>
      <c r="M75" s="15"/>
    </row>
    <row r="76" spans="1:26" ht="14.25" customHeight="1">
      <c r="A76" s="15"/>
      <c r="B76" s="65"/>
      <c r="G76" s="66"/>
      <c r="K76" s="15"/>
      <c r="L76" s="15"/>
      <c r="M76" s="15"/>
    </row>
    <row r="77" spans="1:26" ht="14.25" customHeight="1">
      <c r="A77" s="15"/>
      <c r="B77" s="65"/>
      <c r="G77" s="66"/>
      <c r="K77" s="15"/>
      <c r="L77" s="15"/>
      <c r="M77" s="15"/>
    </row>
    <row r="78" spans="1:26" ht="14.25" customHeight="1">
      <c r="A78" s="15"/>
      <c r="B78" s="65"/>
      <c r="G78" s="66"/>
      <c r="K78" s="15"/>
      <c r="L78" s="15"/>
      <c r="M78" s="15"/>
    </row>
    <row r="79" spans="1:26" ht="14.25" customHeight="1">
      <c r="A79" s="15"/>
      <c r="B79" s="65"/>
      <c r="G79" s="66"/>
      <c r="K79" s="15"/>
      <c r="L79" s="15"/>
      <c r="M79" s="15"/>
    </row>
    <row r="80" spans="1:26" ht="14.25" customHeight="1">
      <c r="A80" s="15"/>
      <c r="B80" s="65"/>
      <c r="G80" s="66"/>
      <c r="K80" s="15"/>
      <c r="L80" s="15"/>
      <c r="M80" s="15"/>
    </row>
    <row r="81" spans="1:13" ht="14.25" customHeight="1">
      <c r="A81" s="15"/>
      <c r="B81" s="65"/>
      <c r="G81" s="66"/>
      <c r="K81" s="15"/>
      <c r="L81" s="15"/>
      <c r="M81" s="15"/>
    </row>
    <row r="82" spans="1:13" ht="14.25" customHeight="1">
      <c r="A82" s="15"/>
      <c r="B82" s="65"/>
      <c r="G82" s="66"/>
      <c r="K82" s="15"/>
      <c r="L82" s="15"/>
      <c r="M82" s="15"/>
    </row>
    <row r="83" spans="1:13" ht="14.25" customHeight="1">
      <c r="A83" s="15"/>
      <c r="B83" s="65"/>
      <c r="G83" s="66"/>
      <c r="K83" s="15"/>
      <c r="L83" s="15"/>
      <c r="M83" s="15"/>
    </row>
    <row r="84" spans="1:13" ht="14.25" customHeight="1">
      <c r="A84" s="15"/>
      <c r="B84" s="65"/>
      <c r="G84" s="66"/>
      <c r="K84" s="15"/>
      <c r="L84" s="15"/>
      <c r="M84" s="15"/>
    </row>
    <row r="85" spans="1:13" ht="14.25" customHeight="1">
      <c r="A85" s="15"/>
      <c r="B85" s="65"/>
      <c r="G85" s="66"/>
      <c r="K85" s="15"/>
      <c r="L85" s="15"/>
      <c r="M85" s="15"/>
    </row>
    <row r="86" spans="1:13" ht="14.25" customHeight="1">
      <c r="A86" s="15"/>
      <c r="B86" s="65"/>
      <c r="G86" s="66"/>
      <c r="K86" s="15"/>
      <c r="L86" s="15"/>
      <c r="M86" s="15"/>
    </row>
    <row r="87" spans="1:13" ht="14.25" customHeight="1">
      <c r="A87" s="15"/>
      <c r="B87" s="65"/>
      <c r="G87" s="66"/>
      <c r="K87" s="15"/>
      <c r="L87" s="15"/>
      <c r="M87" s="15"/>
    </row>
    <row r="88" spans="1:13" ht="14.25" customHeight="1">
      <c r="A88" s="15"/>
      <c r="B88" s="65"/>
      <c r="G88" s="66"/>
      <c r="K88" s="15"/>
      <c r="L88" s="15"/>
      <c r="M88" s="15"/>
    </row>
    <row r="89" spans="1:13" ht="14.25" customHeight="1">
      <c r="A89" s="15"/>
      <c r="B89" s="65"/>
      <c r="G89" s="66"/>
      <c r="K89" s="15"/>
      <c r="L89" s="15"/>
      <c r="M89" s="15"/>
    </row>
    <row r="90" spans="1:13" ht="14.25" customHeight="1">
      <c r="A90" s="15"/>
      <c r="B90" s="65"/>
      <c r="G90" s="66"/>
      <c r="K90" s="15"/>
      <c r="L90" s="15"/>
      <c r="M90" s="15"/>
    </row>
    <row r="91" spans="1:13" ht="14.25" customHeight="1">
      <c r="A91" s="15"/>
      <c r="B91" s="65"/>
      <c r="G91" s="66"/>
      <c r="K91" s="15"/>
      <c r="L91" s="15"/>
      <c r="M91" s="15"/>
    </row>
    <row r="92" spans="1:13" ht="14.25" customHeight="1">
      <c r="A92" s="15"/>
      <c r="B92" s="65"/>
      <c r="G92" s="66"/>
      <c r="K92" s="15"/>
      <c r="L92" s="15"/>
      <c r="M92" s="15"/>
    </row>
    <row r="93" spans="1:13" ht="14.25" customHeight="1">
      <c r="A93" s="15"/>
      <c r="B93" s="65"/>
      <c r="G93" s="66"/>
      <c r="K93" s="15"/>
      <c r="L93" s="15"/>
      <c r="M93" s="15"/>
    </row>
    <row r="94" spans="1:13" ht="14.25" customHeight="1">
      <c r="A94" s="15"/>
      <c r="B94" s="65"/>
      <c r="G94" s="66"/>
      <c r="K94" s="15"/>
      <c r="L94" s="15"/>
      <c r="M94" s="15"/>
    </row>
    <row r="95" spans="1:13" ht="14.25" customHeight="1">
      <c r="A95" s="15"/>
      <c r="B95" s="65"/>
      <c r="G95" s="66"/>
      <c r="K95" s="15"/>
      <c r="L95" s="15"/>
      <c r="M95" s="15"/>
    </row>
    <row r="96" spans="1:13" ht="14.25" customHeight="1">
      <c r="A96" s="15"/>
      <c r="B96" s="65"/>
      <c r="G96" s="66"/>
      <c r="K96" s="15"/>
      <c r="L96" s="15"/>
      <c r="M96" s="15"/>
    </row>
    <row r="97" spans="1:13" ht="14.25" customHeight="1">
      <c r="A97" s="15"/>
      <c r="B97" s="65"/>
      <c r="G97" s="66"/>
      <c r="K97" s="15"/>
      <c r="L97" s="15"/>
      <c r="M97" s="15"/>
    </row>
    <row r="98" spans="1:13" ht="14.25" customHeight="1">
      <c r="A98" s="15"/>
      <c r="B98" s="65"/>
      <c r="G98" s="66"/>
      <c r="K98" s="15"/>
      <c r="L98" s="15"/>
      <c r="M98" s="15"/>
    </row>
    <row r="99" spans="1:13" ht="14.25" customHeight="1">
      <c r="A99" s="15"/>
      <c r="B99" s="65"/>
      <c r="G99" s="66"/>
      <c r="K99" s="15"/>
      <c r="L99" s="15"/>
      <c r="M99" s="15"/>
    </row>
    <row r="100" spans="1:13" ht="14.25" customHeight="1">
      <c r="A100" s="15"/>
      <c r="B100" s="65"/>
      <c r="G100" s="66"/>
      <c r="K100" s="15"/>
      <c r="L100" s="15"/>
      <c r="M100" s="15"/>
    </row>
    <row r="101" spans="1:13" ht="14.25" customHeight="1">
      <c r="A101" s="15"/>
      <c r="B101" s="65"/>
      <c r="G101" s="66"/>
      <c r="K101" s="15"/>
      <c r="L101" s="15"/>
      <c r="M101" s="15"/>
    </row>
    <row r="102" spans="1:13" ht="14.25" customHeight="1">
      <c r="A102" s="15"/>
      <c r="B102" s="65"/>
      <c r="G102" s="66"/>
      <c r="K102" s="15"/>
      <c r="L102" s="15"/>
      <c r="M102" s="15"/>
    </row>
    <row r="103" spans="1:13" ht="14.25" customHeight="1">
      <c r="A103" s="15"/>
      <c r="B103" s="65"/>
      <c r="G103" s="66"/>
      <c r="K103" s="15"/>
      <c r="L103" s="15"/>
      <c r="M103" s="15"/>
    </row>
    <row r="104" spans="1:13" ht="14.25" customHeight="1">
      <c r="A104" s="15"/>
      <c r="B104" s="65"/>
      <c r="G104" s="66"/>
      <c r="K104" s="15"/>
      <c r="L104" s="15"/>
      <c r="M104" s="15"/>
    </row>
    <row r="105" spans="1:13" ht="14.25" customHeight="1">
      <c r="A105" s="15"/>
      <c r="B105" s="65"/>
      <c r="G105" s="66"/>
      <c r="K105" s="15"/>
      <c r="L105" s="15"/>
      <c r="M105" s="15"/>
    </row>
    <row r="106" spans="1:13" ht="14.25" customHeight="1">
      <c r="A106" s="15"/>
      <c r="B106" s="65"/>
      <c r="G106" s="66"/>
      <c r="K106" s="15"/>
      <c r="L106" s="15"/>
      <c r="M106" s="15"/>
    </row>
    <row r="107" spans="1:13" ht="14.25" customHeight="1">
      <c r="A107" s="15"/>
      <c r="B107" s="65"/>
      <c r="G107" s="66"/>
      <c r="K107" s="15"/>
      <c r="L107" s="15"/>
      <c r="M107" s="15"/>
    </row>
    <row r="108" spans="1:13" ht="14.25" customHeight="1">
      <c r="A108" s="15"/>
      <c r="B108" s="65"/>
      <c r="G108" s="66"/>
      <c r="K108" s="15"/>
      <c r="L108" s="15"/>
      <c r="M108" s="15"/>
    </row>
    <row r="109" spans="1:13" ht="14.25" customHeight="1">
      <c r="A109" s="15"/>
      <c r="B109" s="65"/>
      <c r="G109" s="66"/>
      <c r="K109" s="15"/>
      <c r="L109" s="15"/>
      <c r="M109" s="15"/>
    </row>
    <row r="110" spans="1:13" ht="14.25" customHeight="1">
      <c r="A110" s="15"/>
      <c r="B110" s="65"/>
      <c r="G110" s="66"/>
      <c r="K110" s="15"/>
      <c r="L110" s="15"/>
      <c r="M110" s="15"/>
    </row>
    <row r="111" spans="1:13" ht="14.25" customHeight="1">
      <c r="A111" s="15"/>
      <c r="B111" s="65"/>
      <c r="G111" s="66"/>
      <c r="K111" s="15"/>
      <c r="L111" s="15"/>
      <c r="M111" s="15"/>
    </row>
    <row r="112" spans="1:13" ht="14.25" customHeight="1">
      <c r="A112" s="15"/>
      <c r="B112" s="65"/>
      <c r="G112" s="66"/>
      <c r="K112" s="15"/>
      <c r="L112" s="15"/>
      <c r="M112" s="15"/>
    </row>
    <row r="113" spans="1:13" ht="14.25" customHeight="1">
      <c r="A113" s="15"/>
      <c r="B113" s="65"/>
      <c r="G113" s="66"/>
      <c r="K113" s="15"/>
      <c r="L113" s="15"/>
      <c r="M113" s="15"/>
    </row>
    <row r="114" spans="1:13" ht="14.25" customHeight="1">
      <c r="A114" s="15"/>
      <c r="B114" s="65"/>
      <c r="G114" s="66"/>
      <c r="K114" s="15"/>
      <c r="L114" s="15"/>
      <c r="M114" s="15"/>
    </row>
    <row r="115" spans="1:13" ht="14.25" customHeight="1">
      <c r="A115" s="15"/>
      <c r="B115" s="65"/>
      <c r="G115" s="66"/>
      <c r="K115" s="15"/>
      <c r="L115" s="15"/>
      <c r="M115" s="15"/>
    </row>
    <row r="116" spans="1:13" ht="14.25" customHeight="1">
      <c r="A116" s="15"/>
      <c r="B116" s="65"/>
      <c r="G116" s="66"/>
      <c r="K116" s="15"/>
      <c r="L116" s="15"/>
      <c r="M116" s="15"/>
    </row>
    <row r="117" spans="1:13" ht="14.25" customHeight="1">
      <c r="A117" s="15"/>
      <c r="B117" s="65"/>
      <c r="G117" s="66"/>
      <c r="K117" s="15"/>
      <c r="L117" s="15"/>
      <c r="M117" s="15"/>
    </row>
    <row r="118" spans="1:13" ht="14.25" customHeight="1">
      <c r="A118" s="15"/>
      <c r="B118" s="65"/>
      <c r="G118" s="66"/>
      <c r="K118" s="15"/>
      <c r="L118" s="15"/>
      <c r="M118" s="15"/>
    </row>
    <row r="119" spans="1:13" ht="14.25" customHeight="1">
      <c r="A119" s="15"/>
      <c r="B119" s="65"/>
      <c r="G119" s="66"/>
      <c r="K119" s="15"/>
      <c r="L119" s="15"/>
      <c r="M119" s="15"/>
    </row>
    <row r="120" spans="1:13" ht="14.25" customHeight="1">
      <c r="A120" s="15"/>
      <c r="B120" s="65"/>
      <c r="G120" s="66"/>
      <c r="K120" s="15"/>
      <c r="L120" s="15"/>
      <c r="M120" s="15"/>
    </row>
    <row r="121" spans="1:13" ht="14.25" customHeight="1">
      <c r="A121" s="15"/>
      <c r="B121" s="65"/>
      <c r="G121" s="66"/>
      <c r="K121" s="15"/>
      <c r="L121" s="15"/>
      <c r="M121" s="15"/>
    </row>
    <row r="122" spans="1:13" ht="14.25" customHeight="1">
      <c r="A122" s="15"/>
      <c r="B122" s="65"/>
      <c r="G122" s="66"/>
      <c r="K122" s="15"/>
      <c r="L122" s="15"/>
      <c r="M122" s="15"/>
    </row>
    <row r="123" spans="1:13" ht="14.25" customHeight="1">
      <c r="A123" s="15"/>
      <c r="B123" s="65"/>
      <c r="G123" s="66"/>
      <c r="K123" s="15"/>
      <c r="L123" s="15"/>
      <c r="M123" s="15"/>
    </row>
    <row r="124" spans="1:13" ht="14.25" customHeight="1">
      <c r="A124" s="15"/>
      <c r="B124" s="65"/>
      <c r="G124" s="66"/>
      <c r="K124" s="15"/>
      <c r="L124" s="15"/>
      <c r="M124" s="15"/>
    </row>
    <row r="125" spans="1:13" ht="14.25" customHeight="1">
      <c r="A125" s="15"/>
      <c r="B125" s="65"/>
      <c r="G125" s="66"/>
      <c r="K125" s="15"/>
      <c r="L125" s="15"/>
      <c r="M125" s="15"/>
    </row>
    <row r="126" spans="1:13" ht="14.25" customHeight="1">
      <c r="A126" s="15"/>
      <c r="B126" s="65"/>
      <c r="G126" s="66"/>
      <c r="K126" s="15"/>
      <c r="L126" s="15"/>
      <c r="M126" s="15"/>
    </row>
    <row r="127" spans="1:13" ht="14.25" customHeight="1">
      <c r="A127" s="15"/>
      <c r="B127" s="65"/>
      <c r="G127" s="66"/>
      <c r="K127" s="15"/>
      <c r="L127" s="15"/>
      <c r="M127" s="15"/>
    </row>
    <row r="128" spans="1:13" ht="14.25" customHeight="1">
      <c r="A128" s="15"/>
      <c r="B128" s="65"/>
      <c r="G128" s="66"/>
      <c r="K128" s="15"/>
      <c r="L128" s="15"/>
      <c r="M128" s="15"/>
    </row>
    <row r="129" spans="1:13" ht="14.25" customHeight="1">
      <c r="A129" s="15"/>
      <c r="B129" s="65"/>
      <c r="G129" s="66"/>
      <c r="K129" s="15"/>
      <c r="L129" s="15"/>
      <c r="M129" s="15"/>
    </row>
    <row r="130" spans="1:13" ht="14.25" customHeight="1">
      <c r="A130" s="15"/>
      <c r="B130" s="65"/>
      <c r="G130" s="66"/>
      <c r="K130" s="15"/>
      <c r="L130" s="15"/>
      <c r="M130" s="15"/>
    </row>
    <row r="131" spans="1:13" ht="14.25" customHeight="1">
      <c r="A131" s="15"/>
      <c r="B131" s="65"/>
      <c r="G131" s="66"/>
      <c r="K131" s="15"/>
      <c r="L131" s="15"/>
      <c r="M131" s="15"/>
    </row>
    <row r="132" spans="1:13" ht="14.25" customHeight="1">
      <c r="A132" s="15"/>
      <c r="B132" s="65"/>
      <c r="G132" s="66"/>
      <c r="K132" s="15"/>
      <c r="L132" s="15"/>
      <c r="M132" s="15"/>
    </row>
    <row r="133" spans="1:13" ht="14.25" customHeight="1">
      <c r="A133" s="15"/>
      <c r="B133" s="65"/>
      <c r="G133" s="66"/>
      <c r="K133" s="15"/>
      <c r="L133" s="15"/>
      <c r="M133" s="15"/>
    </row>
    <row r="134" spans="1:13" ht="14.25" customHeight="1">
      <c r="A134" s="15"/>
      <c r="B134" s="65"/>
      <c r="G134" s="66"/>
      <c r="K134" s="15"/>
      <c r="L134" s="15"/>
      <c r="M134" s="15"/>
    </row>
    <row r="135" spans="1:13" ht="14.25" customHeight="1">
      <c r="A135" s="15"/>
      <c r="B135" s="65"/>
      <c r="G135" s="66"/>
      <c r="K135" s="15"/>
      <c r="L135" s="15"/>
      <c r="M135" s="15"/>
    </row>
    <row r="136" spans="1:13" ht="14.25" customHeight="1">
      <c r="A136" s="15"/>
      <c r="B136" s="65"/>
      <c r="G136" s="66"/>
      <c r="K136" s="15"/>
      <c r="L136" s="15"/>
      <c r="M136" s="15"/>
    </row>
    <row r="137" spans="1:13" ht="14.25" customHeight="1">
      <c r="A137" s="15"/>
      <c r="B137" s="65"/>
      <c r="G137" s="66"/>
      <c r="K137" s="15"/>
      <c r="L137" s="15"/>
      <c r="M137" s="15"/>
    </row>
    <row r="138" spans="1:13" ht="14.25" customHeight="1">
      <c r="A138" s="15"/>
      <c r="B138" s="65"/>
      <c r="G138" s="66"/>
      <c r="K138" s="15"/>
      <c r="L138" s="15"/>
      <c r="M138" s="15"/>
    </row>
    <row r="139" spans="1:13" ht="14.25" customHeight="1">
      <c r="A139" s="15"/>
      <c r="B139" s="65"/>
      <c r="G139" s="66"/>
      <c r="K139" s="15"/>
      <c r="L139" s="15"/>
      <c r="M139" s="15"/>
    </row>
    <row r="140" spans="1:13" ht="14.25" customHeight="1">
      <c r="A140" s="15"/>
      <c r="B140" s="65"/>
      <c r="G140" s="66"/>
      <c r="K140" s="15"/>
      <c r="L140" s="15"/>
      <c r="M140" s="15"/>
    </row>
    <row r="141" spans="1:13" ht="14.25" customHeight="1">
      <c r="A141" s="15"/>
      <c r="B141" s="65"/>
      <c r="G141" s="66"/>
      <c r="K141" s="15"/>
      <c r="L141" s="15"/>
      <c r="M141" s="15"/>
    </row>
    <row r="142" spans="1:13" ht="14.25" customHeight="1">
      <c r="A142" s="15"/>
      <c r="B142" s="65"/>
      <c r="G142" s="66"/>
      <c r="K142" s="15"/>
      <c r="L142" s="15"/>
      <c r="M142" s="15"/>
    </row>
    <row r="143" spans="1:13" ht="14.25" customHeight="1">
      <c r="A143" s="15"/>
      <c r="B143" s="65"/>
      <c r="G143" s="66"/>
      <c r="K143" s="15"/>
      <c r="L143" s="15"/>
      <c r="M143" s="15"/>
    </row>
    <row r="144" spans="1:13" ht="14.25" customHeight="1">
      <c r="A144" s="15"/>
      <c r="B144" s="65"/>
      <c r="G144" s="66"/>
      <c r="K144" s="15"/>
      <c r="L144" s="15"/>
      <c r="M144" s="15"/>
    </row>
    <row r="145" spans="1:13" ht="14.25" customHeight="1">
      <c r="A145" s="15"/>
      <c r="B145" s="65"/>
      <c r="G145" s="66"/>
      <c r="K145" s="15"/>
      <c r="L145" s="15"/>
      <c r="M145" s="15"/>
    </row>
    <row r="146" spans="1:13" ht="14.25" customHeight="1">
      <c r="A146" s="15"/>
      <c r="B146" s="65"/>
      <c r="G146" s="66"/>
      <c r="K146" s="15"/>
      <c r="L146" s="15"/>
      <c r="M146" s="15"/>
    </row>
    <row r="147" spans="1:13" ht="14.25" customHeight="1">
      <c r="A147" s="15"/>
      <c r="B147" s="65"/>
      <c r="G147" s="66"/>
      <c r="K147" s="15"/>
      <c r="L147" s="15"/>
      <c r="M147" s="15"/>
    </row>
    <row r="148" spans="1:13" ht="14.25" customHeight="1">
      <c r="A148" s="15"/>
      <c r="B148" s="65"/>
      <c r="G148" s="66"/>
      <c r="K148" s="15"/>
      <c r="L148" s="15"/>
      <c r="M148" s="15"/>
    </row>
    <row r="149" spans="1:13" ht="14.25" customHeight="1">
      <c r="A149" s="15"/>
      <c r="B149" s="65"/>
      <c r="G149" s="66"/>
      <c r="K149" s="15"/>
      <c r="L149" s="15"/>
      <c r="M149" s="15"/>
    </row>
    <row r="150" spans="1:13" ht="14.25" customHeight="1">
      <c r="A150" s="15"/>
      <c r="B150" s="65"/>
      <c r="G150" s="66"/>
      <c r="K150" s="15"/>
      <c r="L150" s="15"/>
      <c r="M150" s="15"/>
    </row>
    <row r="151" spans="1:13" ht="14.25" customHeight="1">
      <c r="A151" s="15"/>
      <c r="B151" s="65"/>
      <c r="G151" s="66"/>
      <c r="K151" s="15"/>
      <c r="L151" s="15"/>
      <c r="M151" s="15"/>
    </row>
    <row r="152" spans="1:13" ht="14.25" customHeight="1">
      <c r="A152" s="15"/>
      <c r="B152" s="65"/>
      <c r="G152" s="66"/>
      <c r="K152" s="15"/>
      <c r="L152" s="15"/>
      <c r="M152" s="15"/>
    </row>
    <row r="153" spans="1:13" ht="14.25" customHeight="1">
      <c r="A153" s="15"/>
      <c r="B153" s="65"/>
      <c r="G153" s="66"/>
      <c r="K153" s="15"/>
      <c r="L153" s="15"/>
      <c r="M153" s="15"/>
    </row>
    <row r="154" spans="1:13" ht="14.25" customHeight="1">
      <c r="A154" s="15"/>
      <c r="B154" s="65"/>
      <c r="G154" s="66"/>
      <c r="K154" s="15"/>
      <c r="L154" s="15"/>
      <c r="M154" s="15"/>
    </row>
    <row r="155" spans="1:13" ht="14.25" customHeight="1">
      <c r="A155" s="15"/>
      <c r="B155" s="65"/>
      <c r="G155" s="66"/>
      <c r="K155" s="15"/>
      <c r="L155" s="15"/>
      <c r="M155" s="15"/>
    </row>
    <row r="156" spans="1:13" ht="14.25" customHeight="1">
      <c r="A156" s="15"/>
      <c r="B156" s="65"/>
      <c r="G156" s="66"/>
      <c r="K156" s="15"/>
      <c r="L156" s="15"/>
      <c r="M156" s="15"/>
    </row>
    <row r="157" spans="1:13" ht="14.25" customHeight="1">
      <c r="A157" s="15"/>
      <c r="B157" s="65"/>
      <c r="G157" s="66"/>
      <c r="K157" s="15"/>
      <c r="L157" s="15"/>
      <c r="M157" s="15"/>
    </row>
    <row r="158" spans="1:13" ht="14.25" customHeight="1">
      <c r="A158" s="15"/>
      <c r="B158" s="65"/>
      <c r="G158" s="66"/>
      <c r="K158" s="15"/>
      <c r="L158" s="15"/>
      <c r="M158" s="15"/>
    </row>
    <row r="159" spans="1:13" ht="14.25" customHeight="1">
      <c r="A159" s="15"/>
      <c r="B159" s="65"/>
      <c r="G159" s="66"/>
      <c r="K159" s="15"/>
      <c r="L159" s="15"/>
      <c r="M159" s="15"/>
    </row>
    <row r="160" spans="1:13" ht="14.25" customHeight="1">
      <c r="A160" s="15"/>
      <c r="B160" s="65"/>
      <c r="G160" s="66"/>
      <c r="K160" s="15"/>
      <c r="L160" s="15"/>
      <c r="M160" s="15"/>
    </row>
    <row r="161" spans="1:13" ht="14.25" customHeight="1">
      <c r="A161" s="15"/>
      <c r="B161" s="65"/>
      <c r="G161" s="66"/>
      <c r="K161" s="15"/>
      <c r="L161" s="15"/>
      <c r="M161" s="15"/>
    </row>
    <row r="162" spans="1:13" ht="14.25" customHeight="1">
      <c r="A162" s="15"/>
      <c r="B162" s="65"/>
      <c r="G162" s="66"/>
      <c r="K162" s="15"/>
      <c r="L162" s="15"/>
      <c r="M162" s="15"/>
    </row>
    <row r="163" spans="1:13" ht="14.25" customHeight="1">
      <c r="A163" s="15"/>
      <c r="B163" s="65"/>
      <c r="G163" s="66"/>
      <c r="K163" s="15"/>
      <c r="L163" s="15"/>
      <c r="M163" s="15"/>
    </row>
    <row r="164" spans="1:13" ht="14.25" customHeight="1">
      <c r="A164" s="15"/>
      <c r="B164" s="65"/>
      <c r="G164" s="66"/>
      <c r="K164" s="15"/>
      <c r="L164" s="15"/>
      <c r="M164" s="15"/>
    </row>
    <row r="165" spans="1:13" ht="14.25" customHeight="1">
      <c r="A165" s="15"/>
      <c r="B165" s="65"/>
      <c r="G165" s="66"/>
      <c r="K165" s="15"/>
      <c r="L165" s="15"/>
      <c r="M165" s="15"/>
    </row>
    <row r="166" spans="1:13" ht="14.25" customHeight="1">
      <c r="A166" s="15"/>
      <c r="B166" s="65"/>
      <c r="G166" s="66"/>
      <c r="K166" s="15"/>
      <c r="L166" s="15"/>
      <c r="M166" s="15"/>
    </row>
    <row r="167" spans="1:13" ht="14.25" customHeight="1">
      <c r="A167" s="15"/>
      <c r="B167" s="65"/>
      <c r="G167" s="66"/>
      <c r="K167" s="15"/>
      <c r="L167" s="15"/>
      <c r="M167" s="15"/>
    </row>
    <row r="168" spans="1:13" ht="14.25" customHeight="1">
      <c r="A168" s="15"/>
      <c r="B168" s="65"/>
      <c r="G168" s="66"/>
      <c r="K168" s="15"/>
      <c r="L168" s="15"/>
      <c r="M168" s="15"/>
    </row>
    <row r="169" spans="1:13" ht="14.25" customHeight="1">
      <c r="A169" s="15"/>
      <c r="B169" s="65"/>
      <c r="G169" s="66"/>
      <c r="K169" s="15"/>
      <c r="L169" s="15"/>
      <c r="M169" s="15"/>
    </row>
    <row r="170" spans="1:13" ht="14.25" customHeight="1">
      <c r="A170" s="15"/>
      <c r="B170" s="65"/>
      <c r="G170" s="66"/>
      <c r="K170" s="15"/>
      <c r="L170" s="15"/>
      <c r="M170" s="15"/>
    </row>
    <row r="171" spans="1:13" ht="14.25" customHeight="1">
      <c r="A171" s="15"/>
      <c r="B171" s="65"/>
      <c r="G171" s="66"/>
      <c r="K171" s="15"/>
      <c r="L171" s="15"/>
      <c r="M171" s="15"/>
    </row>
    <row r="172" spans="1:13" ht="14.25" customHeight="1">
      <c r="A172" s="15"/>
      <c r="B172" s="65"/>
      <c r="G172" s="66"/>
      <c r="K172" s="15"/>
      <c r="L172" s="15"/>
      <c r="M172" s="15"/>
    </row>
    <row r="173" spans="1:13" ht="14.25" customHeight="1">
      <c r="A173" s="15"/>
      <c r="B173" s="65"/>
      <c r="G173" s="66"/>
      <c r="K173" s="15"/>
      <c r="L173" s="15"/>
      <c r="M173" s="15"/>
    </row>
    <row r="174" spans="1:13" ht="14.25" customHeight="1">
      <c r="A174" s="15"/>
      <c r="B174" s="65"/>
      <c r="G174" s="66"/>
      <c r="K174" s="15"/>
      <c r="L174" s="15"/>
      <c r="M174" s="15"/>
    </row>
    <row r="175" spans="1:13" ht="14.25" customHeight="1">
      <c r="A175" s="15"/>
      <c r="B175" s="65"/>
      <c r="G175" s="66"/>
      <c r="K175" s="15"/>
      <c r="L175" s="15"/>
      <c r="M175" s="15"/>
    </row>
    <row r="176" spans="1:13" ht="14.25" customHeight="1">
      <c r="A176" s="15"/>
      <c r="B176" s="65"/>
      <c r="G176" s="66"/>
      <c r="K176" s="15"/>
      <c r="L176" s="15"/>
      <c r="M176" s="15"/>
    </row>
    <row r="177" spans="1:13" ht="14.25" customHeight="1">
      <c r="A177" s="15"/>
      <c r="B177" s="65"/>
      <c r="G177" s="66"/>
      <c r="K177" s="15"/>
      <c r="L177" s="15"/>
      <c r="M177" s="15"/>
    </row>
    <row r="178" spans="1:13" ht="14.25" customHeight="1">
      <c r="A178" s="15"/>
      <c r="B178" s="65"/>
      <c r="G178" s="66"/>
      <c r="K178" s="15"/>
      <c r="L178" s="15"/>
      <c r="M178" s="15"/>
    </row>
    <row r="179" spans="1:13" ht="14.25" customHeight="1">
      <c r="A179" s="15"/>
      <c r="B179" s="65"/>
      <c r="G179" s="66"/>
      <c r="K179" s="15"/>
      <c r="L179" s="15"/>
      <c r="M179" s="15"/>
    </row>
    <row r="180" spans="1:13" ht="14.25" customHeight="1">
      <c r="A180" s="15"/>
      <c r="B180" s="65"/>
      <c r="G180" s="66"/>
      <c r="K180" s="15"/>
      <c r="L180" s="15"/>
      <c r="M180" s="15"/>
    </row>
    <row r="181" spans="1:13" ht="14.25" customHeight="1">
      <c r="A181" s="15"/>
      <c r="B181" s="65"/>
      <c r="G181" s="66"/>
      <c r="K181" s="15"/>
      <c r="L181" s="15"/>
      <c r="M181" s="15"/>
    </row>
    <row r="182" spans="1:13" ht="14.25" customHeight="1">
      <c r="A182" s="15"/>
      <c r="B182" s="65"/>
      <c r="G182" s="66"/>
      <c r="K182" s="15"/>
      <c r="L182" s="15"/>
      <c r="M182" s="15"/>
    </row>
    <row r="183" spans="1:13" ht="14.25" customHeight="1">
      <c r="A183" s="15"/>
      <c r="B183" s="65"/>
      <c r="G183" s="66"/>
      <c r="K183" s="15"/>
      <c r="L183" s="15"/>
      <c r="M183" s="15"/>
    </row>
    <row r="184" spans="1:13" ht="14.25" customHeight="1">
      <c r="A184" s="15"/>
      <c r="B184" s="65"/>
      <c r="G184" s="66"/>
      <c r="K184" s="15"/>
      <c r="L184" s="15"/>
      <c r="M184" s="15"/>
    </row>
    <row r="185" spans="1:13" ht="14.25" customHeight="1">
      <c r="A185" s="15"/>
      <c r="B185" s="65"/>
      <c r="G185" s="66"/>
      <c r="K185" s="15"/>
      <c r="L185" s="15"/>
      <c r="M185" s="15"/>
    </row>
    <row r="186" spans="1:13" ht="14.25" customHeight="1">
      <c r="A186" s="15"/>
      <c r="B186" s="65"/>
      <c r="G186" s="66"/>
      <c r="K186" s="15"/>
      <c r="L186" s="15"/>
      <c r="M186" s="15"/>
    </row>
    <row r="187" spans="1:13" ht="14.25" customHeight="1">
      <c r="A187" s="15"/>
      <c r="B187" s="65"/>
      <c r="G187" s="66"/>
      <c r="K187" s="15"/>
      <c r="L187" s="15"/>
      <c r="M187" s="15"/>
    </row>
    <row r="188" spans="1:13" ht="14.25" customHeight="1">
      <c r="A188" s="15"/>
      <c r="B188" s="65"/>
      <c r="G188" s="66"/>
      <c r="K188" s="15"/>
      <c r="L188" s="15"/>
      <c r="M188" s="15"/>
    </row>
    <row r="189" spans="1:13" ht="14.25" customHeight="1">
      <c r="A189" s="15"/>
      <c r="B189" s="65"/>
      <c r="G189" s="66"/>
      <c r="K189" s="15"/>
      <c r="L189" s="15"/>
      <c r="M189" s="15"/>
    </row>
    <row r="190" spans="1:13" ht="14.25" customHeight="1">
      <c r="A190" s="15"/>
      <c r="B190" s="65"/>
      <c r="G190" s="66"/>
      <c r="K190" s="15"/>
      <c r="L190" s="15"/>
      <c r="M190" s="15"/>
    </row>
    <row r="191" spans="1:13" ht="14.25" customHeight="1">
      <c r="A191" s="15"/>
      <c r="B191" s="65"/>
      <c r="G191" s="66"/>
      <c r="K191" s="15"/>
      <c r="L191" s="15"/>
      <c r="M191" s="15"/>
    </row>
    <row r="192" spans="1:13" ht="14.25" customHeight="1">
      <c r="A192" s="15"/>
      <c r="B192" s="65"/>
      <c r="G192" s="66"/>
      <c r="K192" s="15"/>
      <c r="L192" s="15"/>
      <c r="M192" s="15"/>
    </row>
    <row r="193" spans="1:13" ht="14.25" customHeight="1">
      <c r="A193" s="15"/>
      <c r="B193" s="65"/>
      <c r="G193" s="66"/>
      <c r="K193" s="15"/>
      <c r="L193" s="15"/>
      <c r="M193" s="15"/>
    </row>
    <row r="194" spans="1:13" ht="14.25" customHeight="1">
      <c r="A194" s="15"/>
      <c r="B194" s="65"/>
      <c r="G194" s="66"/>
      <c r="K194" s="15"/>
      <c r="L194" s="15"/>
      <c r="M194" s="15"/>
    </row>
    <row r="195" spans="1:13" ht="14.25" customHeight="1">
      <c r="A195" s="15"/>
      <c r="B195" s="65"/>
      <c r="G195" s="66"/>
      <c r="K195" s="15"/>
      <c r="L195" s="15"/>
      <c r="M195" s="15"/>
    </row>
    <row r="196" spans="1:13" ht="14.25" customHeight="1">
      <c r="A196" s="15"/>
      <c r="B196" s="65"/>
      <c r="G196" s="66"/>
      <c r="K196" s="15"/>
      <c r="L196" s="15"/>
      <c r="M196" s="15"/>
    </row>
    <row r="197" spans="1:13" ht="14.25" customHeight="1">
      <c r="A197" s="15"/>
      <c r="B197" s="65"/>
      <c r="G197" s="66"/>
      <c r="K197" s="15"/>
      <c r="L197" s="15"/>
      <c r="M197" s="15"/>
    </row>
    <row r="198" spans="1:13" ht="14.25" customHeight="1">
      <c r="A198" s="15"/>
      <c r="B198" s="65"/>
      <c r="G198" s="66"/>
      <c r="K198" s="15"/>
      <c r="L198" s="15"/>
      <c r="M198" s="15"/>
    </row>
    <row r="199" spans="1:13" ht="14.25" customHeight="1">
      <c r="A199" s="15"/>
      <c r="B199" s="65"/>
      <c r="G199" s="66"/>
      <c r="K199" s="15"/>
      <c r="L199" s="15"/>
      <c r="M199" s="15"/>
    </row>
    <row r="200" spans="1:13" ht="14.25" customHeight="1">
      <c r="A200" s="15"/>
      <c r="B200" s="65"/>
      <c r="G200" s="66"/>
      <c r="K200" s="15"/>
      <c r="L200" s="15"/>
      <c r="M200" s="15"/>
    </row>
    <row r="201" spans="1:13" ht="14.25" customHeight="1">
      <c r="A201" s="15"/>
      <c r="B201" s="65"/>
      <c r="G201" s="66"/>
      <c r="K201" s="15"/>
      <c r="L201" s="15"/>
      <c r="M201" s="15"/>
    </row>
    <row r="202" spans="1:13" ht="14.25" customHeight="1">
      <c r="A202" s="15"/>
      <c r="B202" s="65"/>
      <c r="G202" s="66"/>
      <c r="K202" s="15"/>
      <c r="L202" s="15"/>
      <c r="M202" s="15"/>
    </row>
    <row r="203" spans="1:13" ht="14.25" customHeight="1">
      <c r="A203" s="15"/>
      <c r="B203" s="65"/>
      <c r="G203" s="66"/>
      <c r="K203" s="15"/>
      <c r="L203" s="15"/>
      <c r="M203" s="15"/>
    </row>
    <row r="204" spans="1:13" ht="14.25" customHeight="1">
      <c r="A204" s="15"/>
      <c r="B204" s="65"/>
      <c r="G204" s="66"/>
      <c r="K204" s="15"/>
      <c r="L204" s="15"/>
      <c r="M204" s="15"/>
    </row>
    <row r="205" spans="1:13" ht="14.25" customHeight="1">
      <c r="A205" s="15"/>
      <c r="B205" s="65"/>
      <c r="G205" s="66"/>
      <c r="K205" s="15"/>
      <c r="L205" s="15"/>
      <c r="M205" s="15"/>
    </row>
    <row r="206" spans="1:13" ht="14.25" customHeight="1">
      <c r="A206" s="15"/>
      <c r="B206" s="65"/>
      <c r="G206" s="66"/>
      <c r="K206" s="15"/>
      <c r="L206" s="15"/>
      <c r="M206" s="15"/>
    </row>
    <row r="207" spans="1:13" ht="14.25" customHeight="1">
      <c r="A207" s="15"/>
      <c r="B207" s="65"/>
      <c r="G207" s="66"/>
      <c r="K207" s="15"/>
      <c r="L207" s="15"/>
      <c r="M207" s="15"/>
    </row>
    <row r="208" spans="1:13" ht="14.25" customHeight="1">
      <c r="A208" s="15"/>
      <c r="B208" s="65"/>
      <c r="G208" s="66"/>
      <c r="K208" s="15"/>
      <c r="L208" s="15"/>
      <c r="M208" s="15"/>
    </row>
    <row r="209" spans="1:13" ht="14.25" customHeight="1">
      <c r="A209" s="15"/>
      <c r="B209" s="65"/>
      <c r="G209" s="66"/>
      <c r="K209" s="15"/>
      <c r="L209" s="15"/>
      <c r="M209" s="15"/>
    </row>
    <row r="210" spans="1:13" ht="14.25" customHeight="1">
      <c r="A210" s="15"/>
      <c r="B210" s="65"/>
      <c r="G210" s="66"/>
      <c r="K210" s="15"/>
      <c r="L210" s="15"/>
      <c r="M210" s="15"/>
    </row>
    <row r="211" spans="1:13" ht="14.25" customHeight="1">
      <c r="A211" s="15"/>
      <c r="B211" s="65"/>
      <c r="G211" s="66"/>
      <c r="K211" s="15"/>
      <c r="L211" s="15"/>
      <c r="M211" s="15"/>
    </row>
    <row r="212" spans="1:13" ht="14.25" customHeight="1">
      <c r="A212" s="15"/>
      <c r="B212" s="65"/>
      <c r="G212" s="66"/>
      <c r="K212" s="15"/>
      <c r="L212" s="15"/>
      <c r="M212" s="15"/>
    </row>
    <row r="213" spans="1:13" ht="14.25" customHeight="1">
      <c r="A213" s="15"/>
      <c r="B213" s="65"/>
      <c r="G213" s="66"/>
      <c r="K213" s="15"/>
      <c r="L213" s="15"/>
      <c r="M213" s="15"/>
    </row>
    <row r="214" spans="1:13" ht="14.25" customHeight="1">
      <c r="A214" s="15"/>
      <c r="B214" s="65"/>
      <c r="G214" s="66"/>
      <c r="K214" s="15"/>
      <c r="L214" s="15"/>
      <c r="M214" s="15"/>
    </row>
    <row r="215" spans="1:13" ht="14.25" customHeight="1">
      <c r="A215" s="15"/>
      <c r="B215" s="65"/>
      <c r="G215" s="66"/>
      <c r="K215" s="15"/>
      <c r="L215" s="15"/>
      <c r="M215" s="15"/>
    </row>
    <row r="216" spans="1:13" ht="14.25" customHeight="1">
      <c r="A216" s="15"/>
      <c r="B216" s="65"/>
      <c r="G216" s="66"/>
      <c r="K216" s="15"/>
      <c r="L216" s="15"/>
      <c r="M216" s="15"/>
    </row>
    <row r="217" spans="1:13" ht="14.25" customHeight="1">
      <c r="A217" s="15"/>
      <c r="B217" s="65"/>
      <c r="G217" s="66"/>
      <c r="K217" s="15"/>
      <c r="L217" s="15"/>
      <c r="M217" s="15"/>
    </row>
    <row r="218" spans="1:13" ht="14.25" customHeight="1">
      <c r="A218" s="15"/>
      <c r="B218" s="65"/>
      <c r="G218" s="66"/>
      <c r="K218" s="15"/>
      <c r="L218" s="15"/>
      <c r="M218" s="15"/>
    </row>
    <row r="219" spans="1:13" ht="14.25" customHeight="1">
      <c r="A219" s="15"/>
      <c r="B219" s="65"/>
      <c r="G219" s="66"/>
      <c r="K219" s="15"/>
      <c r="L219" s="15"/>
      <c r="M219" s="15"/>
    </row>
    <row r="220" spans="1:13" ht="14.25" customHeight="1">
      <c r="A220" s="15"/>
      <c r="B220" s="65"/>
      <c r="G220" s="66"/>
      <c r="K220" s="15"/>
      <c r="L220" s="15"/>
      <c r="M220" s="15"/>
    </row>
    <row r="221" spans="1:13" ht="14.25" customHeight="1">
      <c r="A221" s="15"/>
      <c r="B221" s="65"/>
      <c r="G221" s="66"/>
      <c r="K221" s="15"/>
      <c r="L221" s="15"/>
      <c r="M221" s="15"/>
    </row>
    <row r="222" spans="1:13" ht="14.25" customHeight="1">
      <c r="A222" s="15"/>
      <c r="B222" s="65"/>
      <c r="G222" s="66"/>
      <c r="K222" s="15"/>
      <c r="L222" s="15"/>
      <c r="M222" s="15"/>
    </row>
    <row r="223" spans="1:13" ht="14.25" customHeight="1">
      <c r="A223" s="15"/>
      <c r="B223" s="65"/>
      <c r="G223" s="66"/>
      <c r="K223" s="15"/>
      <c r="L223" s="15"/>
      <c r="M223" s="15"/>
    </row>
    <row r="224" spans="1:13" ht="14.25" customHeight="1">
      <c r="A224" s="15"/>
      <c r="B224" s="65"/>
      <c r="G224" s="66"/>
      <c r="K224" s="15"/>
      <c r="L224" s="15"/>
      <c r="M224" s="15"/>
    </row>
    <row r="225" spans="1:13" ht="14.25" customHeight="1">
      <c r="A225" s="15"/>
      <c r="B225" s="65"/>
      <c r="G225" s="66"/>
      <c r="K225" s="15"/>
      <c r="L225" s="15"/>
      <c r="M225" s="15"/>
    </row>
    <row r="226" spans="1:13" ht="14.25" customHeight="1">
      <c r="A226" s="15"/>
      <c r="B226" s="65"/>
      <c r="G226" s="66"/>
      <c r="K226" s="15"/>
      <c r="L226" s="15"/>
      <c r="M226" s="15"/>
    </row>
    <row r="227" spans="1:13" ht="14.25" customHeight="1">
      <c r="A227" s="15"/>
      <c r="B227" s="65"/>
      <c r="G227" s="66"/>
      <c r="K227" s="15"/>
      <c r="L227" s="15"/>
      <c r="M227" s="15"/>
    </row>
    <row r="228" spans="1:13" ht="14.25" customHeight="1">
      <c r="A228" s="15"/>
      <c r="B228" s="65"/>
      <c r="G228" s="66"/>
      <c r="K228" s="15"/>
      <c r="L228" s="15"/>
      <c r="M228" s="15"/>
    </row>
    <row r="229" spans="1:13" ht="14.25" customHeight="1">
      <c r="A229" s="15"/>
      <c r="B229" s="65"/>
      <c r="G229" s="66"/>
      <c r="K229" s="15"/>
      <c r="L229" s="15"/>
      <c r="M229" s="15"/>
    </row>
    <row r="230" spans="1:13" ht="14.25" customHeight="1">
      <c r="A230" s="15"/>
      <c r="B230" s="65"/>
      <c r="G230" s="66"/>
      <c r="K230" s="15"/>
      <c r="L230" s="15"/>
      <c r="M230" s="15"/>
    </row>
    <row r="231" spans="1:13" ht="14.25" customHeight="1">
      <c r="A231" s="15"/>
      <c r="B231" s="65"/>
      <c r="G231" s="66"/>
      <c r="K231" s="15"/>
      <c r="L231" s="15"/>
      <c r="M231" s="15"/>
    </row>
    <row r="232" spans="1:13" ht="14.25" customHeight="1">
      <c r="A232" s="15"/>
      <c r="B232" s="65"/>
      <c r="G232" s="66"/>
      <c r="K232" s="15"/>
      <c r="L232" s="15"/>
      <c r="M232" s="15"/>
    </row>
    <row r="233" spans="1:13" ht="14.25" customHeight="1">
      <c r="A233" s="15"/>
      <c r="B233" s="65"/>
      <c r="G233" s="66"/>
      <c r="K233" s="15"/>
      <c r="L233" s="15"/>
      <c r="M233" s="15"/>
    </row>
    <row r="234" spans="1:13" ht="14.25" customHeight="1">
      <c r="A234" s="15"/>
      <c r="B234" s="65"/>
      <c r="G234" s="66"/>
      <c r="K234" s="15"/>
      <c r="L234" s="15"/>
      <c r="M234" s="15"/>
    </row>
    <row r="235" spans="1:13" ht="14.25" customHeight="1">
      <c r="A235" s="15"/>
      <c r="B235" s="65"/>
      <c r="G235" s="66"/>
      <c r="K235" s="15"/>
      <c r="L235" s="15"/>
      <c r="M235" s="15"/>
    </row>
    <row r="236" spans="1:13" ht="14.25" customHeight="1">
      <c r="A236" s="15"/>
      <c r="B236" s="65"/>
      <c r="G236" s="66"/>
      <c r="K236" s="15"/>
      <c r="L236" s="15"/>
      <c r="M236" s="15"/>
    </row>
    <row r="237" spans="1:13" ht="14.25" customHeight="1">
      <c r="A237" s="15"/>
      <c r="B237" s="65"/>
      <c r="G237" s="66"/>
      <c r="K237" s="15"/>
      <c r="L237" s="15"/>
      <c r="M237" s="15"/>
    </row>
    <row r="238" spans="1:13" ht="14.25" customHeight="1">
      <c r="A238" s="15"/>
      <c r="B238" s="65"/>
      <c r="G238" s="66"/>
      <c r="K238" s="15"/>
      <c r="L238" s="15"/>
      <c r="M238" s="15"/>
    </row>
    <row r="239" spans="1:13" ht="14.25" customHeight="1">
      <c r="A239" s="15"/>
      <c r="B239" s="65"/>
      <c r="G239" s="66"/>
      <c r="K239" s="15"/>
      <c r="L239" s="15"/>
      <c r="M239" s="15"/>
    </row>
    <row r="240" spans="1:13" ht="14.25" customHeight="1">
      <c r="A240" s="15"/>
      <c r="B240" s="65"/>
      <c r="G240" s="66"/>
      <c r="K240" s="15"/>
      <c r="L240" s="15"/>
      <c r="M240" s="15"/>
    </row>
    <row r="241" spans="1:13" ht="14.25" customHeight="1">
      <c r="A241" s="15"/>
      <c r="B241" s="65"/>
      <c r="G241" s="66"/>
      <c r="K241" s="15"/>
      <c r="L241" s="15"/>
      <c r="M241" s="15"/>
    </row>
    <row r="242" spans="1:13" ht="14.25" customHeight="1">
      <c r="A242" s="15"/>
      <c r="B242" s="65"/>
      <c r="G242" s="66"/>
      <c r="K242" s="15"/>
      <c r="L242" s="15"/>
      <c r="M242" s="15"/>
    </row>
    <row r="243" spans="1:13" ht="14.25" customHeight="1">
      <c r="A243" s="15"/>
      <c r="B243" s="65"/>
      <c r="G243" s="66"/>
      <c r="K243" s="15"/>
      <c r="L243" s="15"/>
      <c r="M243" s="15"/>
    </row>
    <row r="244" spans="1:13" ht="14.25" customHeight="1">
      <c r="A244" s="15"/>
      <c r="B244" s="65"/>
      <c r="G244" s="66"/>
      <c r="K244" s="15"/>
      <c r="L244" s="15"/>
      <c r="M244" s="15"/>
    </row>
    <row r="245" spans="1:13" ht="14.25" customHeight="1">
      <c r="A245" s="15"/>
      <c r="B245" s="65"/>
      <c r="G245" s="66"/>
      <c r="K245" s="15"/>
      <c r="L245" s="15"/>
      <c r="M245" s="15"/>
    </row>
    <row r="246" spans="1:13" ht="14.25" customHeight="1">
      <c r="A246" s="15"/>
      <c r="B246" s="65"/>
      <c r="G246" s="66"/>
      <c r="K246" s="15"/>
      <c r="L246" s="15"/>
      <c r="M246" s="15"/>
    </row>
    <row r="247" spans="1:13" ht="14.25" customHeight="1">
      <c r="A247" s="15"/>
      <c r="B247" s="65"/>
      <c r="G247" s="66"/>
      <c r="K247" s="15"/>
      <c r="L247" s="15"/>
      <c r="M247" s="15"/>
    </row>
    <row r="248" spans="1:13" ht="14.25" customHeight="1">
      <c r="A248" s="15"/>
      <c r="B248" s="65"/>
      <c r="G248" s="66"/>
      <c r="K248" s="15"/>
      <c r="L248" s="15"/>
      <c r="M248" s="15"/>
    </row>
    <row r="249" spans="1:13" ht="14.25" customHeight="1">
      <c r="A249" s="15"/>
      <c r="B249" s="65"/>
      <c r="G249" s="66"/>
      <c r="K249" s="15"/>
      <c r="L249" s="15"/>
      <c r="M249" s="15"/>
    </row>
    <row r="250" spans="1:13" ht="14.25" customHeight="1">
      <c r="A250" s="15"/>
      <c r="B250" s="65"/>
      <c r="G250" s="66"/>
      <c r="K250" s="15"/>
      <c r="L250" s="15"/>
      <c r="M250" s="15"/>
    </row>
    <row r="251" spans="1:13" ht="14.25" customHeight="1">
      <c r="A251" s="15"/>
      <c r="B251" s="65"/>
      <c r="G251" s="66"/>
      <c r="K251" s="15"/>
      <c r="L251" s="15"/>
      <c r="M251" s="15"/>
    </row>
    <row r="252" spans="1:13" ht="14.25" customHeight="1">
      <c r="A252" s="15"/>
      <c r="B252" s="65"/>
      <c r="G252" s="66"/>
      <c r="K252" s="15"/>
      <c r="L252" s="15"/>
      <c r="M252" s="15"/>
    </row>
    <row r="253" spans="1:13" ht="14.25" customHeight="1">
      <c r="A253" s="15"/>
      <c r="B253" s="65"/>
      <c r="G253" s="66"/>
      <c r="K253" s="15"/>
      <c r="L253" s="15"/>
      <c r="M253" s="15"/>
    </row>
    <row r="254" spans="1:13" ht="14.25" customHeight="1">
      <c r="A254" s="15"/>
      <c r="B254" s="65"/>
      <c r="G254" s="66"/>
      <c r="K254" s="15"/>
      <c r="L254" s="15"/>
      <c r="M254" s="15"/>
    </row>
    <row r="255" spans="1:13" ht="14.25" customHeight="1">
      <c r="A255" s="15"/>
      <c r="B255" s="65"/>
      <c r="G255" s="66"/>
      <c r="K255" s="15"/>
      <c r="L255" s="15"/>
      <c r="M255" s="15"/>
    </row>
    <row r="256" spans="1:13" ht="14.25" customHeight="1">
      <c r="A256" s="15"/>
      <c r="B256" s="65"/>
      <c r="G256" s="66"/>
      <c r="K256" s="15"/>
      <c r="L256" s="15"/>
      <c r="M256" s="15"/>
    </row>
    <row r="257" spans="1:13" ht="14.25" customHeight="1">
      <c r="A257" s="15"/>
      <c r="B257" s="65"/>
      <c r="G257" s="66"/>
      <c r="K257" s="15"/>
      <c r="L257" s="15"/>
      <c r="M257" s="15"/>
    </row>
    <row r="258" spans="1:13" ht="14.25" customHeight="1">
      <c r="A258" s="15"/>
      <c r="B258" s="65"/>
      <c r="G258" s="66"/>
      <c r="K258" s="15"/>
      <c r="L258" s="15"/>
      <c r="M258" s="15"/>
    </row>
    <row r="259" spans="1:13" ht="14.25" customHeight="1">
      <c r="A259" s="15"/>
      <c r="B259" s="65"/>
      <c r="G259" s="66"/>
      <c r="K259" s="15"/>
      <c r="L259" s="15"/>
      <c r="M259" s="15"/>
    </row>
    <row r="260" spans="1:13" ht="14.25" customHeight="1">
      <c r="A260" s="15"/>
      <c r="B260" s="65"/>
      <c r="G260" s="66"/>
      <c r="K260" s="15"/>
      <c r="L260" s="15"/>
      <c r="M260" s="15"/>
    </row>
    <row r="261" spans="1:13" ht="14.25" customHeight="1">
      <c r="A261" s="15"/>
      <c r="B261" s="65"/>
      <c r="G261" s="66"/>
      <c r="K261" s="15"/>
      <c r="L261" s="15"/>
      <c r="M261" s="15"/>
    </row>
    <row r="262" spans="1:13" ht="14.25" customHeight="1">
      <c r="A262" s="15"/>
      <c r="B262" s="65"/>
      <c r="G262" s="66"/>
      <c r="K262" s="15"/>
      <c r="L262" s="15"/>
      <c r="M262" s="15"/>
    </row>
    <row r="263" spans="1:13" ht="14.25" customHeight="1">
      <c r="A263" s="15"/>
      <c r="B263" s="65"/>
      <c r="G263" s="66"/>
      <c r="K263" s="15"/>
      <c r="L263" s="15"/>
      <c r="M263" s="15"/>
    </row>
    <row r="264" spans="1:13" ht="14.25" customHeight="1">
      <c r="A264" s="15"/>
      <c r="B264" s="65"/>
      <c r="G264" s="66"/>
      <c r="K264" s="15"/>
      <c r="L264" s="15"/>
      <c r="M264" s="15"/>
    </row>
    <row r="265" spans="1:13" ht="14.25" customHeight="1">
      <c r="A265" s="15"/>
      <c r="B265" s="65"/>
      <c r="G265" s="66"/>
      <c r="K265" s="15"/>
      <c r="L265" s="15"/>
      <c r="M265" s="15"/>
    </row>
    <row r="266" spans="1:13" ht="14.25" customHeight="1">
      <c r="A266" s="15"/>
      <c r="B266" s="65"/>
      <c r="G266" s="66"/>
      <c r="K266" s="15"/>
      <c r="L266" s="15"/>
      <c r="M266" s="15"/>
    </row>
    <row r="267" spans="1:13" ht="14.25" customHeight="1">
      <c r="A267" s="15"/>
      <c r="B267" s="65"/>
      <c r="G267" s="66"/>
      <c r="K267" s="15"/>
      <c r="L267" s="15"/>
      <c r="M267" s="15"/>
    </row>
    <row r="268" spans="1:13" ht="14.25" customHeight="1">
      <c r="A268" s="15"/>
      <c r="B268" s="65"/>
      <c r="G268" s="66"/>
      <c r="K268" s="15"/>
      <c r="L268" s="15"/>
      <c r="M268" s="15"/>
    </row>
    <row r="269" spans="1:13" ht="14.25" customHeight="1">
      <c r="A269" s="15"/>
      <c r="B269" s="65"/>
      <c r="G269" s="66"/>
      <c r="K269" s="15"/>
      <c r="L269" s="15"/>
      <c r="M269" s="15"/>
    </row>
    <row r="270" spans="1:13" ht="14.25" customHeight="1">
      <c r="A270" s="15"/>
      <c r="B270" s="65"/>
      <c r="G270" s="66"/>
      <c r="K270" s="15"/>
      <c r="L270" s="15"/>
      <c r="M270" s="15"/>
    </row>
    <row r="271" spans="1:13" ht="14.25" customHeight="1">
      <c r="A271" s="15"/>
      <c r="B271" s="65"/>
      <c r="G271" s="66"/>
      <c r="K271" s="15"/>
      <c r="L271" s="15"/>
      <c r="M271" s="15"/>
    </row>
    <row r="272" spans="1:13" ht="14.25" customHeight="1">
      <c r="A272" s="15"/>
      <c r="B272" s="65"/>
      <c r="G272" s="66"/>
      <c r="K272" s="15"/>
      <c r="L272" s="15"/>
      <c r="M272" s="15"/>
    </row>
    <row r="273" spans="1:13" ht="14.25" customHeight="1">
      <c r="A273" s="15"/>
      <c r="B273" s="65"/>
      <c r="G273" s="66"/>
      <c r="K273" s="15"/>
      <c r="L273" s="15"/>
      <c r="M273" s="15"/>
    </row>
    <row r="274" spans="1:13" ht="14.25" customHeight="1">
      <c r="A274" s="15"/>
      <c r="B274" s="65"/>
      <c r="G274" s="66"/>
      <c r="K274" s="15"/>
      <c r="L274" s="15"/>
      <c r="M274" s="15"/>
    </row>
    <row r="275" spans="1:13" ht="14.25" customHeight="1">
      <c r="A275" s="15"/>
      <c r="B275" s="65"/>
      <c r="G275" s="66"/>
      <c r="K275" s="15"/>
      <c r="L275" s="15"/>
      <c r="M275" s="15"/>
    </row>
    <row r="276" spans="1:13" ht="14.25" customHeight="1">
      <c r="A276" s="15"/>
      <c r="B276" s="65"/>
      <c r="G276" s="66"/>
      <c r="K276" s="15"/>
      <c r="L276" s="15"/>
      <c r="M276" s="15"/>
    </row>
    <row r="277" spans="1:13" ht="14.25" customHeight="1">
      <c r="A277" s="15"/>
      <c r="B277" s="65"/>
      <c r="G277" s="66"/>
      <c r="K277" s="15"/>
      <c r="L277" s="15"/>
      <c r="M277" s="15"/>
    </row>
    <row r="278" spans="1:13" ht="14.25" customHeight="1">
      <c r="A278" s="15"/>
      <c r="B278" s="65"/>
      <c r="G278" s="66"/>
      <c r="K278" s="15"/>
      <c r="L278" s="15"/>
      <c r="M278" s="15"/>
    </row>
    <row r="279" spans="1:13" ht="14.25" customHeight="1">
      <c r="A279" s="15"/>
      <c r="B279" s="65"/>
      <c r="G279" s="66"/>
      <c r="K279" s="15"/>
      <c r="L279" s="15"/>
      <c r="M279" s="15"/>
    </row>
    <row r="280" spans="1:13" ht="14.25" customHeight="1">
      <c r="A280" s="15"/>
      <c r="B280" s="65"/>
      <c r="G280" s="66"/>
      <c r="K280" s="15"/>
      <c r="L280" s="15"/>
      <c r="M280" s="15"/>
    </row>
    <row r="281" spans="1:13" ht="14.25" customHeight="1">
      <c r="A281" s="15"/>
      <c r="B281" s="65"/>
      <c r="G281" s="66"/>
      <c r="K281" s="15"/>
      <c r="L281" s="15"/>
      <c r="M281" s="15"/>
    </row>
    <row r="282" spans="1:13" ht="14.25" customHeight="1">
      <c r="A282" s="15"/>
      <c r="B282" s="65"/>
      <c r="G282" s="66"/>
      <c r="K282" s="15"/>
      <c r="L282" s="15"/>
      <c r="M282" s="15"/>
    </row>
    <row r="283" spans="1:13" ht="14.25" customHeight="1">
      <c r="A283" s="15"/>
      <c r="B283" s="65"/>
      <c r="G283" s="66"/>
      <c r="K283" s="15"/>
      <c r="L283" s="15"/>
      <c r="M283" s="15"/>
    </row>
    <row r="284" spans="1:13" ht="14.25" customHeight="1">
      <c r="A284" s="15"/>
      <c r="B284" s="65"/>
      <c r="G284" s="66"/>
      <c r="K284" s="15"/>
      <c r="L284" s="15"/>
      <c r="M284" s="15"/>
    </row>
    <row r="285" spans="1:13" ht="14.25" customHeight="1">
      <c r="A285" s="15"/>
      <c r="B285" s="65"/>
      <c r="G285" s="66"/>
      <c r="K285" s="15"/>
      <c r="L285" s="15"/>
      <c r="M285" s="15"/>
    </row>
    <row r="286" spans="1:13" ht="14.25" customHeight="1">
      <c r="A286" s="15"/>
      <c r="B286" s="65"/>
      <c r="G286" s="66"/>
      <c r="K286" s="15"/>
      <c r="L286" s="15"/>
      <c r="M286" s="15"/>
    </row>
    <row r="287" spans="1:13" ht="14.25" customHeight="1">
      <c r="A287" s="15"/>
      <c r="B287" s="65"/>
      <c r="G287" s="66"/>
      <c r="K287" s="15"/>
      <c r="L287" s="15"/>
      <c r="M287" s="15"/>
    </row>
    <row r="288" spans="1:13" ht="14.25" customHeight="1">
      <c r="A288" s="15"/>
      <c r="B288" s="65"/>
      <c r="G288" s="66"/>
      <c r="K288" s="15"/>
      <c r="L288" s="15"/>
      <c r="M288" s="15"/>
    </row>
    <row r="289" spans="1:13" ht="14.25" customHeight="1">
      <c r="A289" s="15"/>
      <c r="B289" s="65"/>
      <c r="G289" s="66"/>
      <c r="K289" s="15"/>
      <c r="L289" s="15"/>
      <c r="M289" s="15"/>
    </row>
    <row r="290" spans="1:13" ht="14.25" customHeight="1">
      <c r="A290" s="15"/>
      <c r="B290" s="65"/>
      <c r="G290" s="66"/>
      <c r="K290" s="15"/>
      <c r="L290" s="15"/>
      <c r="M290" s="15"/>
    </row>
    <row r="291" spans="1:13" ht="14.25" customHeight="1">
      <c r="A291" s="15"/>
      <c r="B291" s="65"/>
      <c r="G291" s="66"/>
      <c r="K291" s="15"/>
      <c r="L291" s="15"/>
      <c r="M291" s="15"/>
    </row>
    <row r="292" spans="1:13" ht="14.25" customHeight="1">
      <c r="A292" s="15"/>
      <c r="B292" s="65"/>
      <c r="G292" s="66"/>
      <c r="K292" s="15"/>
      <c r="L292" s="15"/>
      <c r="M292" s="15"/>
    </row>
    <row r="293" spans="1:13" ht="14.25" customHeight="1">
      <c r="A293" s="15"/>
      <c r="B293" s="65"/>
      <c r="G293" s="66"/>
      <c r="K293" s="15"/>
      <c r="L293" s="15"/>
      <c r="M293" s="15"/>
    </row>
    <row r="294" spans="1:13" ht="14.25" customHeight="1">
      <c r="A294" s="15"/>
      <c r="B294" s="65"/>
      <c r="G294" s="66"/>
      <c r="K294" s="15"/>
      <c r="L294" s="15"/>
      <c r="M294" s="15"/>
    </row>
    <row r="295" spans="1:13" ht="14.25" customHeight="1">
      <c r="A295" s="15"/>
      <c r="B295" s="65"/>
      <c r="G295" s="66"/>
      <c r="K295" s="15"/>
      <c r="L295" s="15"/>
      <c r="M295" s="15"/>
    </row>
    <row r="296" spans="1:13" ht="14.25" customHeight="1">
      <c r="A296" s="15"/>
      <c r="B296" s="65"/>
      <c r="G296" s="66"/>
      <c r="K296" s="15"/>
      <c r="L296" s="15"/>
      <c r="M296" s="15"/>
    </row>
    <row r="297" spans="1:13" ht="14.25" customHeight="1">
      <c r="A297" s="15"/>
      <c r="B297" s="65"/>
      <c r="G297" s="66"/>
      <c r="K297" s="15"/>
      <c r="L297" s="15"/>
      <c r="M297" s="15"/>
    </row>
    <row r="298" spans="1:13" ht="14.25" customHeight="1">
      <c r="A298" s="15"/>
      <c r="B298" s="65"/>
      <c r="G298" s="66"/>
      <c r="K298" s="15"/>
      <c r="L298" s="15"/>
      <c r="M298" s="15"/>
    </row>
    <row r="299" spans="1:13" ht="14.25" customHeight="1">
      <c r="A299" s="15"/>
      <c r="B299" s="65"/>
      <c r="G299" s="66"/>
      <c r="K299" s="15"/>
      <c r="L299" s="15"/>
      <c r="M299" s="15"/>
    </row>
    <row r="300" spans="1:13" ht="14.25" customHeight="1">
      <c r="A300" s="15"/>
      <c r="B300" s="65"/>
      <c r="G300" s="66"/>
      <c r="K300" s="15"/>
      <c r="L300" s="15"/>
      <c r="M300" s="15"/>
    </row>
    <row r="301" spans="1:13" ht="14.25" customHeight="1">
      <c r="A301" s="15"/>
      <c r="B301" s="65"/>
      <c r="G301" s="66"/>
      <c r="K301" s="15"/>
      <c r="L301" s="15"/>
      <c r="M301" s="15"/>
    </row>
    <row r="302" spans="1:13" ht="14.25" customHeight="1">
      <c r="A302" s="15"/>
      <c r="B302" s="65"/>
      <c r="G302" s="66"/>
      <c r="K302" s="15"/>
      <c r="L302" s="15"/>
      <c r="M302" s="15"/>
    </row>
    <row r="303" spans="1:13" ht="14.25" customHeight="1">
      <c r="A303" s="15"/>
      <c r="B303" s="65"/>
      <c r="G303" s="66"/>
      <c r="K303" s="15"/>
      <c r="L303" s="15"/>
      <c r="M303" s="15"/>
    </row>
    <row r="304" spans="1:13" ht="14.25" customHeight="1">
      <c r="A304" s="15"/>
      <c r="B304" s="65"/>
      <c r="G304" s="66"/>
      <c r="K304" s="15"/>
      <c r="L304" s="15"/>
      <c r="M304" s="15"/>
    </row>
    <row r="305" spans="1:13" ht="14.25" customHeight="1">
      <c r="A305" s="15"/>
      <c r="B305" s="65"/>
      <c r="G305" s="66"/>
      <c r="K305" s="15"/>
      <c r="L305" s="15"/>
      <c r="M305" s="15"/>
    </row>
    <row r="306" spans="1:13" ht="14.25" customHeight="1">
      <c r="A306" s="15"/>
      <c r="B306" s="65"/>
      <c r="G306" s="66"/>
      <c r="K306" s="15"/>
      <c r="L306" s="15"/>
      <c r="M306" s="15"/>
    </row>
    <row r="307" spans="1:13" ht="14.25" customHeight="1">
      <c r="A307" s="15"/>
      <c r="B307" s="65"/>
      <c r="G307" s="66"/>
      <c r="K307" s="15"/>
      <c r="L307" s="15"/>
      <c r="M307" s="15"/>
    </row>
    <row r="308" spans="1:13" ht="14.25" customHeight="1">
      <c r="A308" s="15"/>
      <c r="B308" s="65"/>
      <c r="G308" s="66"/>
      <c r="K308" s="15"/>
      <c r="L308" s="15"/>
      <c r="M308" s="15"/>
    </row>
    <row r="309" spans="1:13" ht="14.25" customHeight="1">
      <c r="A309" s="15"/>
      <c r="B309" s="65"/>
      <c r="G309" s="66"/>
      <c r="K309" s="15"/>
      <c r="L309" s="15"/>
      <c r="M309" s="15"/>
    </row>
    <row r="310" spans="1:13" ht="14.25" customHeight="1">
      <c r="A310" s="15"/>
      <c r="B310" s="65"/>
      <c r="G310" s="66"/>
      <c r="K310" s="15"/>
      <c r="L310" s="15"/>
      <c r="M310" s="15"/>
    </row>
    <row r="311" spans="1:13" ht="14.25" customHeight="1">
      <c r="A311" s="15"/>
      <c r="B311" s="65"/>
      <c r="G311" s="66"/>
      <c r="K311" s="15"/>
      <c r="L311" s="15"/>
      <c r="M311" s="15"/>
    </row>
    <row r="312" spans="1:13" ht="14.25" customHeight="1">
      <c r="A312" s="15"/>
      <c r="B312" s="65"/>
      <c r="G312" s="66"/>
      <c r="K312" s="15"/>
      <c r="L312" s="15"/>
      <c r="M312" s="15"/>
    </row>
    <row r="313" spans="1:13" ht="14.25" customHeight="1">
      <c r="A313" s="15"/>
      <c r="B313" s="65"/>
      <c r="G313" s="66"/>
      <c r="K313" s="15"/>
      <c r="L313" s="15"/>
      <c r="M313" s="15"/>
    </row>
    <row r="314" spans="1:13" ht="14.25" customHeight="1">
      <c r="A314" s="15"/>
      <c r="B314" s="65"/>
      <c r="G314" s="66"/>
      <c r="K314" s="15"/>
      <c r="L314" s="15"/>
      <c r="M314" s="15"/>
    </row>
    <row r="315" spans="1:13" ht="14.25" customHeight="1">
      <c r="A315" s="15"/>
      <c r="B315" s="65"/>
      <c r="G315" s="66"/>
      <c r="K315" s="15"/>
      <c r="L315" s="15"/>
      <c r="M315" s="15"/>
    </row>
    <row r="316" spans="1:13" ht="14.25" customHeight="1">
      <c r="A316" s="15"/>
      <c r="B316" s="65"/>
      <c r="G316" s="66"/>
      <c r="K316" s="15"/>
      <c r="L316" s="15"/>
      <c r="M316" s="15"/>
    </row>
    <row r="317" spans="1:13" ht="14.25" customHeight="1">
      <c r="A317" s="15"/>
      <c r="B317" s="65"/>
      <c r="G317" s="66"/>
      <c r="K317" s="15"/>
      <c r="L317" s="15"/>
      <c r="M317" s="15"/>
    </row>
    <row r="318" spans="1:13" ht="14.25" customHeight="1">
      <c r="A318" s="15"/>
      <c r="B318" s="65"/>
      <c r="G318" s="66"/>
      <c r="K318" s="15"/>
      <c r="L318" s="15"/>
      <c r="M318" s="15"/>
    </row>
    <row r="319" spans="1:13" ht="14.25" customHeight="1">
      <c r="A319" s="15"/>
      <c r="B319" s="65"/>
      <c r="G319" s="66"/>
      <c r="K319" s="15"/>
      <c r="L319" s="15"/>
      <c r="M319" s="15"/>
    </row>
    <row r="320" spans="1:13" ht="14.25" customHeight="1">
      <c r="A320" s="15"/>
      <c r="B320" s="65"/>
      <c r="G320" s="66"/>
      <c r="K320" s="15"/>
      <c r="L320" s="15"/>
      <c r="M320" s="15"/>
    </row>
    <row r="321" spans="1:13" ht="14.25" customHeight="1">
      <c r="A321" s="15"/>
      <c r="B321" s="65"/>
      <c r="G321" s="66"/>
      <c r="K321" s="15"/>
      <c r="L321" s="15"/>
      <c r="M321" s="15"/>
    </row>
    <row r="322" spans="1:13" ht="14.25" customHeight="1">
      <c r="A322" s="15"/>
      <c r="B322" s="65"/>
      <c r="G322" s="66"/>
      <c r="K322" s="15"/>
      <c r="L322" s="15"/>
      <c r="M322" s="15"/>
    </row>
    <row r="323" spans="1:13" ht="14.25" customHeight="1">
      <c r="A323" s="15"/>
      <c r="B323" s="65"/>
      <c r="G323" s="66"/>
      <c r="K323" s="15"/>
      <c r="L323" s="15"/>
      <c r="M323" s="15"/>
    </row>
    <row r="324" spans="1:13" ht="14.25" customHeight="1">
      <c r="A324" s="15"/>
      <c r="B324" s="65"/>
      <c r="G324" s="66"/>
      <c r="K324" s="15"/>
      <c r="L324" s="15"/>
      <c r="M324" s="15"/>
    </row>
    <row r="325" spans="1:13" ht="14.25" customHeight="1">
      <c r="A325" s="15"/>
      <c r="B325" s="65"/>
      <c r="G325" s="66"/>
      <c r="K325" s="15"/>
      <c r="L325" s="15"/>
      <c r="M325" s="15"/>
    </row>
    <row r="326" spans="1:13" ht="14.25" customHeight="1">
      <c r="A326" s="15"/>
      <c r="B326" s="65"/>
      <c r="G326" s="66"/>
      <c r="K326" s="15"/>
      <c r="L326" s="15"/>
      <c r="M326" s="15"/>
    </row>
    <row r="327" spans="1:13" ht="14.25" customHeight="1">
      <c r="A327" s="15"/>
      <c r="B327" s="65"/>
      <c r="G327" s="66"/>
      <c r="K327" s="15"/>
      <c r="L327" s="15"/>
      <c r="M327" s="15"/>
    </row>
    <row r="328" spans="1:13" ht="14.25" customHeight="1">
      <c r="A328" s="15"/>
      <c r="B328" s="65"/>
      <c r="G328" s="66"/>
      <c r="K328" s="15"/>
      <c r="L328" s="15"/>
      <c r="M328" s="15"/>
    </row>
    <row r="329" spans="1:13" ht="14.25" customHeight="1">
      <c r="A329" s="15"/>
      <c r="B329" s="65"/>
      <c r="G329" s="66"/>
      <c r="K329" s="15"/>
      <c r="L329" s="15"/>
      <c r="M329" s="15"/>
    </row>
    <row r="330" spans="1:13" ht="14.25" customHeight="1">
      <c r="A330" s="15"/>
      <c r="B330" s="65"/>
      <c r="G330" s="66"/>
      <c r="K330" s="15"/>
      <c r="L330" s="15"/>
      <c r="M330" s="15"/>
    </row>
    <row r="331" spans="1:13" ht="14.25" customHeight="1">
      <c r="A331" s="15"/>
      <c r="B331" s="65"/>
      <c r="G331" s="66"/>
      <c r="K331" s="15"/>
      <c r="L331" s="15"/>
      <c r="M331" s="15"/>
    </row>
    <row r="332" spans="1:13" ht="14.25" customHeight="1">
      <c r="A332" s="15"/>
      <c r="B332" s="65"/>
      <c r="G332" s="66"/>
      <c r="K332" s="15"/>
      <c r="L332" s="15"/>
      <c r="M332" s="15"/>
    </row>
    <row r="333" spans="1:13" ht="14.25" customHeight="1">
      <c r="A333" s="15"/>
      <c r="B333" s="65"/>
      <c r="G333" s="66"/>
      <c r="K333" s="15"/>
      <c r="L333" s="15"/>
      <c r="M333" s="15"/>
    </row>
    <row r="334" spans="1:13" ht="14.25" customHeight="1">
      <c r="A334" s="15"/>
      <c r="B334" s="65"/>
      <c r="G334" s="66"/>
      <c r="K334" s="15"/>
      <c r="L334" s="15"/>
      <c r="M334" s="15"/>
    </row>
    <row r="335" spans="1:13" ht="14.25" customHeight="1">
      <c r="A335" s="15"/>
      <c r="B335" s="65"/>
      <c r="G335" s="66"/>
      <c r="K335" s="15"/>
      <c r="L335" s="15"/>
      <c r="M335" s="15"/>
    </row>
    <row r="336" spans="1:13" ht="14.25" customHeight="1">
      <c r="A336" s="15"/>
      <c r="B336" s="65"/>
      <c r="G336" s="66"/>
      <c r="K336" s="15"/>
      <c r="L336" s="15"/>
      <c r="M336" s="15"/>
    </row>
    <row r="337" spans="1:13" ht="14.25" customHeight="1">
      <c r="A337" s="15"/>
      <c r="B337" s="65"/>
      <c r="G337" s="66"/>
      <c r="K337" s="15"/>
      <c r="L337" s="15"/>
      <c r="M337" s="15"/>
    </row>
    <row r="338" spans="1:13" ht="14.25" customHeight="1">
      <c r="A338" s="15"/>
      <c r="B338" s="65"/>
      <c r="G338" s="66"/>
      <c r="K338" s="15"/>
      <c r="L338" s="15"/>
      <c r="M338" s="15"/>
    </row>
    <row r="339" spans="1:13" ht="14.25" customHeight="1">
      <c r="A339" s="15"/>
      <c r="B339" s="65"/>
      <c r="G339" s="66"/>
      <c r="K339" s="15"/>
      <c r="L339" s="15"/>
      <c r="M339" s="15"/>
    </row>
    <row r="340" spans="1:13" ht="14.25" customHeight="1">
      <c r="A340" s="15"/>
      <c r="B340" s="65"/>
      <c r="G340" s="66"/>
      <c r="K340" s="15"/>
      <c r="L340" s="15"/>
      <c r="M340" s="15"/>
    </row>
    <row r="341" spans="1:13" ht="14.25" customHeight="1">
      <c r="A341" s="15"/>
      <c r="B341" s="65"/>
      <c r="G341" s="66"/>
      <c r="K341" s="15"/>
      <c r="L341" s="15"/>
      <c r="M341" s="15"/>
    </row>
    <row r="342" spans="1:13" ht="14.25" customHeight="1">
      <c r="A342" s="15"/>
      <c r="B342" s="65"/>
      <c r="G342" s="66"/>
      <c r="K342" s="15"/>
      <c r="L342" s="15"/>
      <c r="M342" s="15"/>
    </row>
    <row r="343" spans="1:13" ht="14.25" customHeight="1">
      <c r="A343" s="15"/>
      <c r="B343" s="65"/>
      <c r="G343" s="66"/>
      <c r="K343" s="15"/>
      <c r="L343" s="15"/>
      <c r="M343" s="15"/>
    </row>
    <row r="344" spans="1:13" ht="14.25" customHeight="1">
      <c r="A344" s="15"/>
      <c r="B344" s="65"/>
      <c r="G344" s="66"/>
      <c r="K344" s="15"/>
      <c r="L344" s="15"/>
      <c r="M344" s="15"/>
    </row>
    <row r="345" spans="1:13" ht="14.25" customHeight="1">
      <c r="A345" s="15"/>
      <c r="B345" s="65"/>
      <c r="G345" s="66"/>
      <c r="K345" s="15"/>
      <c r="L345" s="15"/>
      <c r="M345" s="15"/>
    </row>
    <row r="346" spans="1:13" ht="14.25" customHeight="1">
      <c r="A346" s="15"/>
      <c r="B346" s="65"/>
      <c r="G346" s="66"/>
      <c r="K346" s="15"/>
      <c r="L346" s="15"/>
      <c r="M346" s="15"/>
    </row>
    <row r="347" spans="1:13" ht="14.25" customHeight="1">
      <c r="A347" s="15"/>
      <c r="B347" s="65"/>
      <c r="G347" s="66"/>
      <c r="K347" s="15"/>
      <c r="L347" s="15"/>
      <c r="M347" s="15"/>
    </row>
    <row r="348" spans="1:13" ht="14.25" customHeight="1">
      <c r="A348" s="15"/>
      <c r="B348" s="65"/>
      <c r="G348" s="66"/>
      <c r="K348" s="15"/>
      <c r="L348" s="15"/>
      <c r="M348" s="15"/>
    </row>
    <row r="349" spans="1:13" ht="14.25" customHeight="1">
      <c r="A349" s="15"/>
      <c r="B349" s="65"/>
      <c r="G349" s="66"/>
      <c r="K349" s="15"/>
      <c r="L349" s="15"/>
      <c r="M349" s="15"/>
    </row>
    <row r="350" spans="1:13" ht="14.25" customHeight="1">
      <c r="A350" s="15"/>
      <c r="B350" s="65"/>
      <c r="G350" s="66"/>
      <c r="K350" s="15"/>
      <c r="L350" s="15"/>
      <c r="M350" s="15"/>
    </row>
    <row r="351" spans="1:13" ht="14.25" customHeight="1">
      <c r="A351" s="15"/>
      <c r="B351" s="65"/>
      <c r="G351" s="66"/>
      <c r="K351" s="15"/>
      <c r="L351" s="15"/>
      <c r="M351" s="15"/>
    </row>
    <row r="352" spans="1:13" ht="14.25" customHeight="1">
      <c r="A352" s="15"/>
      <c r="B352" s="65"/>
      <c r="G352" s="66"/>
      <c r="K352" s="15"/>
      <c r="L352" s="15"/>
      <c r="M352" s="15"/>
    </row>
    <row r="353" spans="1:13" ht="14.25" customHeight="1">
      <c r="A353" s="15"/>
      <c r="B353" s="65"/>
      <c r="G353" s="66"/>
      <c r="K353" s="15"/>
      <c r="L353" s="15"/>
      <c r="M353" s="15"/>
    </row>
    <row r="354" spans="1:13" ht="14.25" customHeight="1">
      <c r="A354" s="15"/>
      <c r="B354" s="65"/>
      <c r="G354" s="66"/>
      <c r="K354" s="15"/>
      <c r="L354" s="15"/>
      <c r="M354" s="15"/>
    </row>
    <row r="355" spans="1:13" ht="14.25" customHeight="1">
      <c r="A355" s="15"/>
      <c r="B355" s="65"/>
      <c r="G355" s="66"/>
      <c r="K355" s="15"/>
      <c r="L355" s="15"/>
      <c r="M355" s="15"/>
    </row>
    <row r="356" spans="1:13" ht="14.25" customHeight="1">
      <c r="A356" s="15"/>
      <c r="B356" s="65"/>
      <c r="G356" s="66"/>
      <c r="K356" s="15"/>
      <c r="L356" s="15"/>
      <c r="M356" s="15"/>
    </row>
    <row r="357" spans="1:13" ht="14.25" customHeight="1">
      <c r="A357" s="15"/>
      <c r="B357" s="65"/>
      <c r="G357" s="66"/>
      <c r="K357" s="15"/>
      <c r="L357" s="15"/>
      <c r="M357" s="15"/>
    </row>
    <row r="358" spans="1:13" ht="14.25" customHeight="1">
      <c r="A358" s="15"/>
      <c r="B358" s="65"/>
      <c r="G358" s="66"/>
      <c r="K358" s="15"/>
      <c r="L358" s="15"/>
      <c r="M358" s="15"/>
    </row>
    <row r="359" spans="1:13" ht="14.25" customHeight="1">
      <c r="A359" s="15"/>
      <c r="B359" s="65"/>
      <c r="G359" s="66"/>
      <c r="K359" s="15"/>
      <c r="L359" s="15"/>
      <c r="M359" s="15"/>
    </row>
    <row r="360" spans="1:13" ht="14.25" customHeight="1">
      <c r="A360" s="15"/>
      <c r="B360" s="65"/>
      <c r="G360" s="66"/>
      <c r="K360" s="15"/>
      <c r="L360" s="15"/>
      <c r="M360" s="15"/>
    </row>
    <row r="361" spans="1:13" ht="14.25" customHeight="1">
      <c r="A361" s="15"/>
      <c r="B361" s="65"/>
      <c r="G361" s="66"/>
      <c r="K361" s="15"/>
      <c r="L361" s="15"/>
      <c r="M361" s="15"/>
    </row>
    <row r="362" spans="1:13" ht="14.25" customHeight="1">
      <c r="A362" s="15"/>
      <c r="B362" s="65"/>
      <c r="G362" s="66"/>
      <c r="K362" s="15"/>
      <c r="L362" s="15"/>
      <c r="M362" s="15"/>
    </row>
    <row r="363" spans="1:13" ht="14.25" customHeight="1">
      <c r="A363" s="15"/>
      <c r="B363" s="65"/>
      <c r="G363" s="66"/>
      <c r="K363" s="15"/>
      <c r="L363" s="15"/>
      <c r="M363" s="15"/>
    </row>
    <row r="364" spans="1:13" ht="14.25" customHeight="1">
      <c r="A364" s="15"/>
      <c r="B364" s="65"/>
      <c r="G364" s="66"/>
      <c r="K364" s="15"/>
      <c r="L364" s="15"/>
      <c r="M364" s="15"/>
    </row>
    <row r="365" spans="1:13" ht="14.25" customHeight="1">
      <c r="A365" s="15"/>
      <c r="B365" s="65"/>
      <c r="G365" s="66"/>
      <c r="K365" s="15"/>
      <c r="L365" s="15"/>
      <c r="M365" s="15"/>
    </row>
    <row r="366" spans="1:13" ht="14.25" customHeight="1">
      <c r="A366" s="15"/>
      <c r="B366" s="65"/>
      <c r="G366" s="66"/>
      <c r="K366" s="15"/>
      <c r="L366" s="15"/>
      <c r="M366" s="15"/>
    </row>
    <row r="367" spans="1:13" ht="14.25" customHeight="1">
      <c r="A367" s="15"/>
      <c r="B367" s="65"/>
      <c r="G367" s="66"/>
      <c r="K367" s="15"/>
      <c r="L367" s="15"/>
      <c r="M367" s="15"/>
    </row>
    <row r="368" spans="1:13" ht="14.25" customHeight="1">
      <c r="A368" s="15"/>
      <c r="B368" s="65"/>
      <c r="G368" s="66"/>
      <c r="K368" s="15"/>
      <c r="L368" s="15"/>
      <c r="M368" s="15"/>
    </row>
    <row r="369" spans="1:13" ht="14.25" customHeight="1">
      <c r="A369" s="15"/>
      <c r="B369" s="65"/>
      <c r="G369" s="66"/>
      <c r="K369" s="15"/>
      <c r="L369" s="15"/>
      <c r="M369" s="15"/>
    </row>
    <row r="370" spans="1:13" ht="14.25" customHeight="1">
      <c r="A370" s="15"/>
      <c r="B370" s="65"/>
      <c r="G370" s="66"/>
      <c r="K370" s="15"/>
      <c r="L370" s="15"/>
      <c r="M370" s="15"/>
    </row>
    <row r="371" spans="1:13" ht="14.25" customHeight="1">
      <c r="A371" s="15"/>
      <c r="B371" s="65"/>
      <c r="G371" s="66"/>
      <c r="K371" s="15"/>
      <c r="L371" s="15"/>
      <c r="M371" s="15"/>
    </row>
    <row r="372" spans="1:13" ht="14.25" customHeight="1">
      <c r="A372" s="15"/>
      <c r="B372" s="65"/>
      <c r="G372" s="66"/>
      <c r="K372" s="15"/>
      <c r="L372" s="15"/>
      <c r="M372" s="15"/>
    </row>
    <row r="373" spans="1:13" ht="14.25" customHeight="1">
      <c r="A373" s="15"/>
      <c r="B373" s="65"/>
      <c r="G373" s="66"/>
      <c r="K373" s="15"/>
      <c r="L373" s="15"/>
      <c r="M373" s="15"/>
    </row>
    <row r="374" spans="1:13" ht="14.25" customHeight="1">
      <c r="A374" s="15"/>
      <c r="B374" s="65"/>
      <c r="G374" s="66"/>
      <c r="K374" s="15"/>
      <c r="L374" s="15"/>
      <c r="M374" s="15"/>
    </row>
    <row r="375" spans="1:13" ht="14.25" customHeight="1">
      <c r="A375" s="15"/>
      <c r="B375" s="65"/>
      <c r="G375" s="66"/>
      <c r="K375" s="15"/>
      <c r="L375" s="15"/>
      <c r="M375" s="15"/>
    </row>
    <row r="376" spans="1:13" ht="14.25" customHeight="1">
      <c r="A376" s="15"/>
      <c r="B376" s="65"/>
      <c r="G376" s="66"/>
      <c r="K376" s="15"/>
      <c r="L376" s="15"/>
      <c r="M376" s="15"/>
    </row>
    <row r="377" spans="1:13" ht="14.25" customHeight="1">
      <c r="A377" s="15"/>
      <c r="B377" s="65"/>
      <c r="G377" s="66"/>
      <c r="K377" s="15"/>
      <c r="L377" s="15"/>
      <c r="M377" s="15"/>
    </row>
    <row r="378" spans="1:13" ht="14.25" customHeight="1">
      <c r="A378" s="15"/>
      <c r="B378" s="65"/>
      <c r="G378" s="66"/>
      <c r="K378" s="15"/>
      <c r="L378" s="15"/>
      <c r="M378" s="15"/>
    </row>
    <row r="379" spans="1:13" ht="14.25" customHeight="1">
      <c r="A379" s="15"/>
      <c r="B379" s="65"/>
      <c r="G379" s="66"/>
      <c r="K379" s="15"/>
      <c r="L379" s="15"/>
      <c r="M379" s="15"/>
    </row>
    <row r="380" spans="1:13" ht="14.25" customHeight="1">
      <c r="A380" s="15"/>
      <c r="B380" s="65"/>
      <c r="G380" s="66"/>
      <c r="K380" s="15"/>
      <c r="L380" s="15"/>
      <c r="M380" s="15"/>
    </row>
    <row r="381" spans="1:13" ht="14.25" customHeight="1">
      <c r="A381" s="15"/>
      <c r="B381" s="65"/>
      <c r="G381" s="66"/>
      <c r="K381" s="15"/>
      <c r="L381" s="15"/>
      <c r="M381" s="15"/>
    </row>
    <row r="382" spans="1:13" ht="14.25" customHeight="1">
      <c r="A382" s="15"/>
      <c r="B382" s="65"/>
      <c r="G382" s="66"/>
      <c r="K382" s="15"/>
      <c r="L382" s="15"/>
      <c r="M382" s="15"/>
    </row>
    <row r="383" spans="1:13" ht="14.25" customHeight="1">
      <c r="A383" s="15"/>
      <c r="B383" s="65"/>
      <c r="G383" s="66"/>
      <c r="K383" s="15"/>
      <c r="L383" s="15"/>
      <c r="M383" s="15"/>
    </row>
    <row r="384" spans="1:13" ht="14.25" customHeight="1">
      <c r="A384" s="15"/>
      <c r="B384" s="65"/>
      <c r="G384" s="66"/>
      <c r="K384" s="15"/>
      <c r="L384" s="15"/>
      <c r="M384" s="15"/>
    </row>
    <row r="385" spans="1:13" ht="14.25" customHeight="1">
      <c r="A385" s="15"/>
      <c r="B385" s="65"/>
      <c r="G385" s="66"/>
      <c r="K385" s="15"/>
      <c r="L385" s="15"/>
      <c r="M385" s="15"/>
    </row>
    <row r="386" spans="1:13" ht="14.25" customHeight="1">
      <c r="A386" s="15"/>
      <c r="B386" s="65"/>
      <c r="G386" s="66"/>
      <c r="K386" s="15"/>
      <c r="L386" s="15"/>
      <c r="M386" s="15"/>
    </row>
    <row r="387" spans="1:13" ht="14.25" customHeight="1">
      <c r="A387" s="15"/>
      <c r="B387" s="65"/>
      <c r="G387" s="66"/>
      <c r="K387" s="15"/>
      <c r="L387" s="15"/>
      <c r="M387" s="15"/>
    </row>
    <row r="388" spans="1:13" ht="14.25" customHeight="1">
      <c r="A388" s="15"/>
      <c r="B388" s="65"/>
      <c r="G388" s="66"/>
      <c r="K388" s="15"/>
      <c r="L388" s="15"/>
      <c r="M388" s="15"/>
    </row>
    <row r="389" spans="1:13" ht="14.25" customHeight="1">
      <c r="A389" s="15"/>
      <c r="B389" s="65"/>
      <c r="G389" s="66"/>
      <c r="K389" s="15"/>
      <c r="L389" s="15"/>
      <c r="M389" s="15"/>
    </row>
    <row r="390" spans="1:13" ht="14.25" customHeight="1">
      <c r="A390" s="15"/>
      <c r="B390" s="65"/>
      <c r="G390" s="66"/>
      <c r="K390" s="15"/>
      <c r="L390" s="15"/>
      <c r="M390" s="15"/>
    </row>
    <row r="391" spans="1:13" ht="14.25" customHeight="1">
      <c r="A391" s="15"/>
      <c r="B391" s="65"/>
      <c r="G391" s="66"/>
      <c r="K391" s="15"/>
      <c r="L391" s="15"/>
      <c r="M391" s="15"/>
    </row>
    <row r="392" spans="1:13" ht="14.25" customHeight="1">
      <c r="A392" s="15"/>
      <c r="B392" s="65"/>
      <c r="G392" s="66"/>
      <c r="K392" s="15"/>
      <c r="L392" s="15"/>
      <c r="M392" s="15"/>
    </row>
    <row r="393" spans="1:13" ht="14.25" customHeight="1">
      <c r="A393" s="15"/>
      <c r="B393" s="65"/>
      <c r="G393" s="66"/>
      <c r="K393" s="15"/>
      <c r="L393" s="15"/>
      <c r="M393" s="15"/>
    </row>
    <row r="394" spans="1:13" ht="14.25" customHeight="1">
      <c r="A394" s="15"/>
      <c r="B394" s="65"/>
      <c r="G394" s="66"/>
      <c r="K394" s="15"/>
      <c r="L394" s="15"/>
      <c r="M394" s="15"/>
    </row>
    <row r="395" spans="1:13" ht="14.25" customHeight="1">
      <c r="A395" s="15"/>
      <c r="B395" s="65"/>
      <c r="G395" s="66"/>
      <c r="K395" s="15"/>
      <c r="L395" s="15"/>
      <c r="M395" s="15"/>
    </row>
    <row r="396" spans="1:13" ht="14.25" customHeight="1">
      <c r="A396" s="15"/>
      <c r="B396" s="65"/>
      <c r="G396" s="66"/>
      <c r="K396" s="15"/>
      <c r="L396" s="15"/>
      <c r="M396" s="15"/>
    </row>
    <row r="397" spans="1:13" ht="14.25" customHeight="1">
      <c r="A397" s="15"/>
      <c r="B397" s="65"/>
      <c r="G397" s="66"/>
      <c r="K397" s="15"/>
      <c r="L397" s="15"/>
      <c r="M397" s="15"/>
    </row>
    <row r="398" spans="1:13" ht="14.25" customHeight="1">
      <c r="A398" s="15"/>
      <c r="B398" s="65"/>
      <c r="G398" s="66"/>
      <c r="K398" s="15"/>
      <c r="L398" s="15"/>
      <c r="M398" s="15"/>
    </row>
    <row r="399" spans="1:13" ht="14.25" customHeight="1">
      <c r="A399" s="15"/>
      <c r="B399" s="65"/>
      <c r="G399" s="66"/>
      <c r="K399" s="15"/>
      <c r="L399" s="15"/>
      <c r="M399" s="15"/>
    </row>
    <row r="400" spans="1:13" ht="14.25" customHeight="1">
      <c r="A400" s="15"/>
      <c r="B400" s="65"/>
      <c r="G400" s="66"/>
      <c r="K400" s="15"/>
      <c r="L400" s="15"/>
      <c r="M400" s="15"/>
    </row>
    <row r="401" spans="1:13" ht="14.25" customHeight="1">
      <c r="A401" s="15"/>
      <c r="B401" s="65"/>
      <c r="G401" s="66"/>
      <c r="K401" s="15"/>
      <c r="L401" s="15"/>
      <c r="M401" s="15"/>
    </row>
    <row r="402" spans="1:13" ht="14.25" customHeight="1">
      <c r="A402" s="15"/>
      <c r="B402" s="65"/>
      <c r="G402" s="66"/>
      <c r="K402" s="15"/>
      <c r="L402" s="15"/>
      <c r="M402" s="15"/>
    </row>
    <row r="403" spans="1:13" ht="14.25" customHeight="1">
      <c r="A403" s="15"/>
      <c r="B403" s="65"/>
      <c r="G403" s="66"/>
      <c r="K403" s="15"/>
      <c r="L403" s="15"/>
      <c r="M403" s="15"/>
    </row>
    <row r="404" spans="1:13" ht="14.25" customHeight="1">
      <c r="A404" s="15"/>
      <c r="B404" s="65"/>
      <c r="G404" s="66"/>
      <c r="K404" s="15"/>
      <c r="L404" s="15"/>
      <c r="M404" s="15"/>
    </row>
    <row r="405" spans="1:13" ht="14.25" customHeight="1">
      <c r="A405" s="15"/>
      <c r="B405" s="65"/>
      <c r="G405" s="66"/>
      <c r="K405" s="15"/>
      <c r="L405" s="15"/>
      <c r="M405" s="15"/>
    </row>
    <row r="406" spans="1:13" ht="14.25" customHeight="1">
      <c r="A406" s="15"/>
      <c r="B406" s="65"/>
      <c r="G406" s="66"/>
      <c r="K406" s="15"/>
      <c r="L406" s="15"/>
      <c r="M406" s="15"/>
    </row>
    <row r="407" spans="1:13" ht="14.25" customHeight="1">
      <c r="A407" s="15"/>
      <c r="B407" s="65"/>
      <c r="G407" s="66"/>
      <c r="K407" s="15"/>
      <c r="L407" s="15"/>
      <c r="M407" s="15"/>
    </row>
    <row r="408" spans="1:13" ht="14.25" customHeight="1">
      <c r="A408" s="15"/>
      <c r="B408" s="65"/>
      <c r="G408" s="66"/>
      <c r="K408" s="15"/>
      <c r="L408" s="15"/>
      <c r="M408" s="15"/>
    </row>
    <row r="409" spans="1:13" ht="14.25" customHeight="1">
      <c r="A409" s="15"/>
      <c r="B409" s="65"/>
      <c r="G409" s="66"/>
      <c r="K409" s="15"/>
      <c r="L409" s="15"/>
      <c r="M409" s="15"/>
    </row>
    <row r="410" spans="1:13" ht="14.25" customHeight="1">
      <c r="A410" s="15"/>
      <c r="B410" s="65"/>
      <c r="G410" s="66"/>
      <c r="K410" s="15"/>
      <c r="L410" s="15"/>
      <c r="M410" s="15"/>
    </row>
    <row r="411" spans="1:13" ht="14.25" customHeight="1">
      <c r="A411" s="15"/>
      <c r="B411" s="65"/>
      <c r="G411" s="66"/>
      <c r="K411" s="15"/>
      <c r="L411" s="15"/>
      <c r="M411" s="15"/>
    </row>
    <row r="412" spans="1:13" ht="14.25" customHeight="1">
      <c r="A412" s="15"/>
      <c r="B412" s="65"/>
      <c r="G412" s="66"/>
      <c r="K412" s="15"/>
      <c r="L412" s="15"/>
      <c r="M412" s="15"/>
    </row>
    <row r="413" spans="1:13" ht="14.25" customHeight="1">
      <c r="A413" s="15"/>
      <c r="B413" s="65"/>
      <c r="G413" s="66"/>
      <c r="K413" s="15"/>
      <c r="L413" s="15"/>
      <c r="M413" s="15"/>
    </row>
    <row r="414" spans="1:13" ht="14.25" customHeight="1">
      <c r="A414" s="15"/>
      <c r="B414" s="65"/>
      <c r="G414" s="66"/>
      <c r="K414" s="15"/>
      <c r="L414" s="15"/>
      <c r="M414" s="15"/>
    </row>
    <row r="415" spans="1:13" ht="14.25" customHeight="1">
      <c r="A415" s="15"/>
      <c r="B415" s="65"/>
      <c r="G415" s="66"/>
      <c r="K415" s="15"/>
      <c r="L415" s="15"/>
      <c r="M415" s="15"/>
    </row>
    <row r="416" spans="1:13" ht="14.25" customHeight="1">
      <c r="A416" s="15"/>
      <c r="B416" s="65"/>
      <c r="G416" s="66"/>
      <c r="K416" s="15"/>
      <c r="L416" s="15"/>
      <c r="M416" s="15"/>
    </row>
    <row r="417" spans="1:13" ht="14.25" customHeight="1">
      <c r="A417" s="15"/>
      <c r="B417" s="65"/>
      <c r="G417" s="66"/>
      <c r="K417" s="15"/>
      <c r="L417" s="15"/>
      <c r="M417" s="15"/>
    </row>
    <row r="418" spans="1:13" ht="14.25" customHeight="1">
      <c r="A418" s="15"/>
      <c r="B418" s="65"/>
      <c r="G418" s="66"/>
      <c r="K418" s="15"/>
      <c r="L418" s="15"/>
      <c r="M418" s="15"/>
    </row>
    <row r="419" spans="1:13" ht="14.25" customHeight="1">
      <c r="A419" s="15"/>
      <c r="B419" s="65"/>
      <c r="G419" s="66"/>
      <c r="K419" s="15"/>
      <c r="L419" s="15"/>
      <c r="M419" s="15"/>
    </row>
    <row r="420" spans="1:13" ht="14.25" customHeight="1">
      <c r="A420" s="15"/>
      <c r="B420" s="65"/>
      <c r="G420" s="66"/>
      <c r="K420" s="15"/>
      <c r="L420" s="15"/>
      <c r="M420" s="15"/>
    </row>
    <row r="421" spans="1:13" ht="14.25" customHeight="1">
      <c r="A421" s="15"/>
      <c r="B421" s="65"/>
      <c r="G421" s="66"/>
      <c r="K421" s="15"/>
      <c r="L421" s="15"/>
      <c r="M421" s="15"/>
    </row>
    <row r="422" spans="1:13" ht="14.25" customHeight="1">
      <c r="A422" s="15"/>
      <c r="B422" s="65"/>
      <c r="G422" s="66"/>
      <c r="K422" s="15"/>
      <c r="L422" s="15"/>
      <c r="M422" s="15"/>
    </row>
    <row r="423" spans="1:13" ht="14.25" customHeight="1">
      <c r="A423" s="15"/>
      <c r="B423" s="65"/>
      <c r="G423" s="66"/>
      <c r="K423" s="15"/>
      <c r="L423" s="15"/>
      <c r="M423" s="15"/>
    </row>
    <row r="424" spans="1:13" ht="14.25" customHeight="1">
      <c r="A424" s="15"/>
      <c r="B424" s="65"/>
      <c r="G424" s="66"/>
      <c r="K424" s="15"/>
      <c r="L424" s="15"/>
      <c r="M424" s="15"/>
    </row>
    <row r="425" spans="1:13" ht="14.25" customHeight="1">
      <c r="A425" s="15"/>
      <c r="B425" s="65"/>
      <c r="G425" s="66"/>
      <c r="K425" s="15"/>
      <c r="L425" s="15"/>
      <c r="M425" s="15"/>
    </row>
    <row r="426" spans="1:13" ht="14.25" customHeight="1">
      <c r="A426" s="15"/>
      <c r="B426" s="65"/>
      <c r="G426" s="66"/>
      <c r="K426" s="15"/>
      <c r="L426" s="15"/>
      <c r="M426" s="15"/>
    </row>
    <row r="427" spans="1:13" ht="14.25" customHeight="1">
      <c r="A427" s="15"/>
      <c r="B427" s="65"/>
      <c r="G427" s="66"/>
      <c r="K427" s="15"/>
      <c r="L427" s="15"/>
      <c r="M427" s="15"/>
    </row>
    <row r="428" spans="1:13" ht="14.25" customHeight="1">
      <c r="A428" s="15"/>
      <c r="B428" s="65"/>
      <c r="G428" s="66"/>
      <c r="K428" s="15"/>
      <c r="L428" s="15"/>
      <c r="M428" s="15"/>
    </row>
    <row r="429" spans="1:13" ht="14.25" customHeight="1">
      <c r="A429" s="15"/>
      <c r="B429" s="65"/>
      <c r="G429" s="66"/>
      <c r="K429" s="15"/>
      <c r="L429" s="15"/>
      <c r="M429" s="15"/>
    </row>
    <row r="430" spans="1:13" ht="14.25" customHeight="1">
      <c r="A430" s="15"/>
      <c r="B430" s="65"/>
      <c r="G430" s="66"/>
      <c r="K430" s="15"/>
      <c r="L430" s="15"/>
      <c r="M430" s="15"/>
    </row>
    <row r="431" spans="1:13" ht="14.25" customHeight="1">
      <c r="A431" s="15"/>
      <c r="B431" s="65"/>
      <c r="G431" s="66"/>
      <c r="K431" s="15"/>
      <c r="L431" s="15"/>
      <c r="M431" s="15"/>
    </row>
    <row r="432" spans="1:13" ht="14.25" customHeight="1">
      <c r="A432" s="15"/>
      <c r="B432" s="65"/>
      <c r="G432" s="66"/>
      <c r="K432" s="15"/>
      <c r="L432" s="15"/>
      <c r="M432" s="15"/>
    </row>
    <row r="433" spans="1:13" ht="14.25" customHeight="1">
      <c r="A433" s="15"/>
      <c r="B433" s="65"/>
      <c r="G433" s="66"/>
      <c r="K433" s="15"/>
      <c r="L433" s="15"/>
      <c r="M433" s="15"/>
    </row>
    <row r="434" spans="1:13" ht="14.25" customHeight="1">
      <c r="A434" s="15"/>
      <c r="B434" s="65"/>
      <c r="G434" s="66"/>
      <c r="K434" s="15"/>
      <c r="L434" s="15"/>
      <c r="M434" s="15"/>
    </row>
    <row r="435" spans="1:13" ht="14.25" customHeight="1">
      <c r="A435" s="15"/>
      <c r="B435" s="65"/>
      <c r="G435" s="66"/>
      <c r="K435" s="15"/>
      <c r="L435" s="15"/>
      <c r="M435" s="15"/>
    </row>
    <row r="436" spans="1:13" ht="14.25" customHeight="1">
      <c r="A436" s="15"/>
      <c r="B436" s="65"/>
      <c r="G436" s="66"/>
      <c r="K436" s="15"/>
      <c r="L436" s="15"/>
      <c r="M436" s="15"/>
    </row>
    <row r="437" spans="1:13" ht="14.25" customHeight="1">
      <c r="A437" s="15"/>
      <c r="B437" s="65"/>
      <c r="G437" s="66"/>
      <c r="K437" s="15"/>
      <c r="L437" s="15"/>
      <c r="M437" s="15"/>
    </row>
    <row r="438" spans="1:13" ht="14.25" customHeight="1">
      <c r="A438" s="15"/>
      <c r="B438" s="65"/>
      <c r="G438" s="66"/>
      <c r="K438" s="15"/>
      <c r="L438" s="15"/>
      <c r="M438" s="15"/>
    </row>
    <row r="439" spans="1:13" ht="14.25" customHeight="1">
      <c r="A439" s="15"/>
      <c r="B439" s="65"/>
      <c r="G439" s="66"/>
      <c r="K439" s="15"/>
      <c r="L439" s="15"/>
      <c r="M439" s="15"/>
    </row>
    <row r="440" spans="1:13" ht="14.25" customHeight="1">
      <c r="A440" s="15"/>
      <c r="B440" s="65"/>
      <c r="G440" s="66"/>
      <c r="K440" s="15"/>
      <c r="L440" s="15"/>
      <c r="M440" s="15"/>
    </row>
    <row r="441" spans="1:13" ht="14.25" customHeight="1">
      <c r="A441" s="15"/>
      <c r="B441" s="65"/>
      <c r="G441" s="66"/>
      <c r="K441" s="15"/>
      <c r="L441" s="15"/>
      <c r="M441" s="15"/>
    </row>
    <row r="442" spans="1:13" ht="14.25" customHeight="1">
      <c r="A442" s="15"/>
      <c r="B442" s="65"/>
      <c r="G442" s="66"/>
      <c r="K442" s="15"/>
      <c r="L442" s="15"/>
      <c r="M442" s="15"/>
    </row>
    <row r="443" spans="1:13" ht="14.25" customHeight="1">
      <c r="A443" s="15"/>
      <c r="B443" s="65"/>
      <c r="G443" s="66"/>
      <c r="K443" s="15"/>
      <c r="L443" s="15"/>
      <c r="M443" s="15"/>
    </row>
    <row r="444" spans="1:13" ht="14.25" customHeight="1">
      <c r="A444" s="15"/>
      <c r="B444" s="65"/>
      <c r="G444" s="66"/>
      <c r="K444" s="15"/>
      <c r="L444" s="15"/>
      <c r="M444" s="15"/>
    </row>
    <row r="445" spans="1:13" ht="14.25" customHeight="1">
      <c r="A445" s="15"/>
      <c r="B445" s="65"/>
      <c r="G445" s="66"/>
      <c r="K445" s="15"/>
      <c r="L445" s="15"/>
      <c r="M445" s="15"/>
    </row>
    <row r="446" spans="1:13" ht="14.25" customHeight="1">
      <c r="A446" s="15"/>
      <c r="B446" s="65"/>
      <c r="G446" s="66"/>
      <c r="K446" s="15"/>
      <c r="L446" s="15"/>
      <c r="M446" s="15"/>
    </row>
    <row r="447" spans="1:13" ht="14.25" customHeight="1">
      <c r="A447" s="15"/>
      <c r="B447" s="65"/>
      <c r="G447" s="66"/>
      <c r="K447" s="15"/>
      <c r="L447" s="15"/>
      <c r="M447" s="15"/>
    </row>
    <row r="448" spans="1:13" ht="14.25" customHeight="1">
      <c r="A448" s="15"/>
      <c r="B448" s="65"/>
      <c r="G448" s="66"/>
      <c r="K448" s="15"/>
      <c r="L448" s="15"/>
      <c r="M448" s="15"/>
    </row>
    <row r="449" spans="1:13" ht="14.25" customHeight="1">
      <c r="A449" s="15"/>
      <c r="B449" s="65"/>
      <c r="G449" s="66"/>
      <c r="K449" s="15"/>
      <c r="L449" s="15"/>
      <c r="M449" s="15"/>
    </row>
    <row r="450" spans="1:13" ht="14.25" customHeight="1">
      <c r="A450" s="15"/>
      <c r="B450" s="65"/>
      <c r="G450" s="66"/>
      <c r="K450" s="15"/>
      <c r="L450" s="15"/>
      <c r="M450" s="15"/>
    </row>
    <row r="451" spans="1:13" ht="14.25" customHeight="1">
      <c r="A451" s="15"/>
      <c r="B451" s="65"/>
      <c r="G451" s="66"/>
      <c r="K451" s="15"/>
      <c r="L451" s="15"/>
      <c r="M451" s="15"/>
    </row>
    <row r="452" spans="1:13" ht="14.25" customHeight="1">
      <c r="A452" s="15"/>
      <c r="B452" s="65"/>
      <c r="G452" s="66"/>
      <c r="K452" s="15"/>
      <c r="L452" s="15"/>
      <c r="M452" s="15"/>
    </row>
    <row r="453" spans="1:13" ht="14.25" customHeight="1">
      <c r="A453" s="15"/>
      <c r="B453" s="65"/>
      <c r="G453" s="66"/>
      <c r="K453" s="15"/>
      <c r="L453" s="15"/>
      <c r="M453" s="15"/>
    </row>
    <row r="454" spans="1:13" ht="14.25" customHeight="1">
      <c r="A454" s="15"/>
      <c r="B454" s="65"/>
      <c r="G454" s="66"/>
      <c r="K454" s="15"/>
      <c r="L454" s="15"/>
      <c r="M454" s="15"/>
    </row>
    <row r="455" spans="1:13" ht="14.25" customHeight="1">
      <c r="A455" s="15"/>
      <c r="B455" s="65"/>
      <c r="G455" s="66"/>
      <c r="K455" s="15"/>
      <c r="L455" s="15"/>
      <c r="M455" s="15"/>
    </row>
    <row r="456" spans="1:13" ht="14.25" customHeight="1">
      <c r="A456" s="15"/>
      <c r="B456" s="65"/>
      <c r="G456" s="66"/>
      <c r="K456" s="15"/>
      <c r="L456" s="15"/>
      <c r="M456" s="15"/>
    </row>
    <row r="457" spans="1:13" ht="14.25" customHeight="1">
      <c r="A457" s="15"/>
      <c r="B457" s="65"/>
      <c r="G457" s="66"/>
      <c r="K457" s="15"/>
      <c r="L457" s="15"/>
      <c r="M457" s="15"/>
    </row>
    <row r="458" spans="1:13" ht="14.25" customHeight="1">
      <c r="A458" s="15"/>
      <c r="B458" s="65"/>
      <c r="G458" s="66"/>
      <c r="K458" s="15"/>
      <c r="L458" s="15"/>
      <c r="M458" s="15"/>
    </row>
    <row r="459" spans="1:13" ht="14.25" customHeight="1">
      <c r="A459" s="15"/>
      <c r="B459" s="65"/>
      <c r="G459" s="66"/>
      <c r="K459" s="15"/>
      <c r="L459" s="15"/>
      <c r="M459" s="15"/>
    </row>
    <row r="460" spans="1:13" ht="14.25" customHeight="1">
      <c r="A460" s="15"/>
      <c r="B460" s="65"/>
      <c r="G460" s="66"/>
      <c r="K460" s="15"/>
      <c r="L460" s="15"/>
      <c r="M460" s="15"/>
    </row>
    <row r="461" spans="1:13" ht="14.25" customHeight="1">
      <c r="A461" s="15"/>
      <c r="B461" s="65"/>
      <c r="G461" s="66"/>
      <c r="K461" s="15"/>
      <c r="L461" s="15"/>
      <c r="M461" s="15"/>
    </row>
    <row r="462" spans="1:13" ht="14.25" customHeight="1">
      <c r="A462" s="15"/>
      <c r="B462" s="65"/>
      <c r="G462" s="66"/>
      <c r="K462" s="15"/>
      <c r="L462" s="15"/>
      <c r="M462" s="15"/>
    </row>
    <row r="463" spans="1:13" ht="14.25" customHeight="1">
      <c r="A463" s="15"/>
      <c r="B463" s="65"/>
      <c r="G463" s="66"/>
      <c r="K463" s="15"/>
      <c r="L463" s="15"/>
      <c r="M463" s="15"/>
    </row>
    <row r="464" spans="1:13" ht="14.25" customHeight="1">
      <c r="A464" s="15"/>
      <c r="B464" s="65"/>
      <c r="G464" s="66"/>
      <c r="K464" s="15"/>
      <c r="L464" s="15"/>
      <c r="M464" s="15"/>
    </row>
    <row r="465" spans="1:13" ht="14.25" customHeight="1">
      <c r="A465" s="15"/>
      <c r="B465" s="65"/>
      <c r="G465" s="66"/>
      <c r="K465" s="15"/>
      <c r="L465" s="15"/>
      <c r="M465" s="15"/>
    </row>
    <row r="466" spans="1:13" ht="14.25" customHeight="1">
      <c r="A466" s="15"/>
      <c r="B466" s="65"/>
      <c r="G466" s="66"/>
      <c r="K466" s="15"/>
      <c r="L466" s="15"/>
      <c r="M466" s="15"/>
    </row>
    <row r="467" spans="1:13" ht="14.25" customHeight="1">
      <c r="A467" s="15"/>
      <c r="B467" s="65"/>
      <c r="G467" s="66"/>
      <c r="K467" s="15"/>
      <c r="L467" s="15"/>
      <c r="M467" s="15"/>
    </row>
    <row r="468" spans="1:13" ht="14.25" customHeight="1">
      <c r="A468" s="15"/>
      <c r="B468" s="65"/>
      <c r="G468" s="66"/>
      <c r="K468" s="15"/>
      <c r="L468" s="15"/>
      <c r="M468" s="15"/>
    </row>
    <row r="469" spans="1:13" ht="14.25" customHeight="1">
      <c r="A469" s="15"/>
      <c r="B469" s="65"/>
      <c r="G469" s="66"/>
      <c r="K469" s="15"/>
      <c r="L469" s="15"/>
      <c r="M469" s="15"/>
    </row>
    <row r="470" spans="1:13" ht="14.25" customHeight="1">
      <c r="A470" s="15"/>
      <c r="B470" s="65"/>
      <c r="G470" s="66"/>
      <c r="K470" s="15"/>
      <c r="L470" s="15"/>
      <c r="M470" s="15"/>
    </row>
    <row r="471" spans="1:13" ht="14.25" customHeight="1">
      <c r="A471" s="15"/>
      <c r="B471" s="65"/>
      <c r="G471" s="66"/>
      <c r="K471" s="15"/>
      <c r="L471" s="15"/>
      <c r="M471" s="15"/>
    </row>
    <row r="472" spans="1:13" ht="14.25" customHeight="1">
      <c r="A472" s="15"/>
      <c r="B472" s="65"/>
      <c r="G472" s="66"/>
      <c r="K472" s="15"/>
      <c r="L472" s="15"/>
      <c r="M472" s="15"/>
    </row>
    <row r="473" spans="1:13" ht="14.25" customHeight="1">
      <c r="A473" s="15"/>
      <c r="B473" s="65"/>
      <c r="G473" s="66"/>
      <c r="K473" s="15"/>
      <c r="L473" s="15"/>
      <c r="M473" s="15"/>
    </row>
    <row r="474" spans="1:13" ht="14.25" customHeight="1">
      <c r="A474" s="15"/>
      <c r="B474" s="65"/>
      <c r="G474" s="66"/>
      <c r="K474" s="15"/>
      <c r="L474" s="15"/>
      <c r="M474" s="15"/>
    </row>
    <row r="475" spans="1:13" ht="14.25" customHeight="1">
      <c r="A475" s="15"/>
      <c r="B475" s="65"/>
      <c r="G475" s="66"/>
      <c r="K475" s="15"/>
      <c r="L475" s="15"/>
      <c r="M475" s="15"/>
    </row>
    <row r="476" spans="1:13" ht="14.25" customHeight="1">
      <c r="A476" s="15"/>
      <c r="B476" s="65"/>
      <c r="G476" s="66"/>
      <c r="K476" s="15"/>
      <c r="L476" s="15"/>
      <c r="M476" s="15"/>
    </row>
    <row r="477" spans="1:13" ht="14.25" customHeight="1">
      <c r="A477" s="15"/>
      <c r="B477" s="65"/>
      <c r="G477" s="66"/>
      <c r="K477" s="15"/>
      <c r="L477" s="15"/>
      <c r="M477" s="15"/>
    </row>
    <row r="478" spans="1:13" ht="14.25" customHeight="1">
      <c r="A478" s="15"/>
      <c r="B478" s="65"/>
      <c r="G478" s="66"/>
      <c r="K478" s="15"/>
      <c r="L478" s="15"/>
      <c r="M478" s="15"/>
    </row>
    <row r="479" spans="1:13" ht="14.25" customHeight="1">
      <c r="A479" s="15"/>
      <c r="B479" s="65"/>
      <c r="G479" s="66"/>
      <c r="K479" s="15"/>
      <c r="L479" s="15"/>
      <c r="M479" s="15"/>
    </row>
    <row r="480" spans="1:13" ht="14.25" customHeight="1">
      <c r="A480" s="15"/>
      <c r="B480" s="65"/>
      <c r="G480" s="66"/>
      <c r="K480" s="15"/>
      <c r="L480" s="15"/>
      <c r="M480" s="15"/>
    </row>
    <row r="481" spans="1:13" ht="14.25" customHeight="1">
      <c r="A481" s="15"/>
      <c r="B481" s="65"/>
      <c r="G481" s="66"/>
      <c r="K481" s="15"/>
      <c r="L481" s="15"/>
      <c r="M481" s="15"/>
    </row>
    <row r="482" spans="1:13" ht="14.25" customHeight="1">
      <c r="A482" s="15"/>
      <c r="B482" s="65"/>
      <c r="G482" s="66"/>
      <c r="K482" s="15"/>
      <c r="L482" s="15"/>
      <c r="M482" s="15"/>
    </row>
    <row r="483" spans="1:13" ht="14.25" customHeight="1">
      <c r="A483" s="15"/>
      <c r="B483" s="65"/>
      <c r="G483" s="66"/>
      <c r="K483" s="15"/>
      <c r="L483" s="15"/>
      <c r="M483" s="15"/>
    </row>
    <row r="484" spans="1:13" ht="14.25" customHeight="1">
      <c r="A484" s="15"/>
      <c r="B484" s="65"/>
      <c r="G484" s="66"/>
      <c r="K484" s="15"/>
      <c r="L484" s="15"/>
      <c r="M484" s="15"/>
    </row>
    <row r="485" spans="1:13" ht="14.25" customHeight="1">
      <c r="A485" s="15"/>
      <c r="B485" s="65"/>
      <c r="G485" s="66"/>
      <c r="K485" s="15"/>
      <c r="L485" s="15"/>
      <c r="M485" s="15"/>
    </row>
    <row r="486" spans="1:13" ht="14.25" customHeight="1">
      <c r="A486" s="15"/>
      <c r="B486" s="65"/>
      <c r="G486" s="66"/>
      <c r="K486" s="15"/>
      <c r="L486" s="15"/>
      <c r="M486" s="15"/>
    </row>
    <row r="487" spans="1:13" ht="14.25" customHeight="1">
      <c r="A487" s="15"/>
      <c r="B487" s="65"/>
      <c r="G487" s="66"/>
      <c r="K487" s="15"/>
      <c r="L487" s="15"/>
      <c r="M487" s="15"/>
    </row>
    <row r="488" spans="1:13" ht="14.25" customHeight="1">
      <c r="A488" s="15"/>
      <c r="B488" s="65"/>
      <c r="G488" s="66"/>
      <c r="K488" s="15"/>
      <c r="L488" s="15"/>
      <c r="M488" s="15"/>
    </row>
    <row r="489" spans="1:13" ht="14.25" customHeight="1">
      <c r="A489" s="15"/>
      <c r="B489" s="65"/>
      <c r="G489" s="66"/>
      <c r="K489" s="15"/>
      <c r="L489" s="15"/>
      <c r="M489" s="15"/>
    </row>
    <row r="490" spans="1:13" ht="14.25" customHeight="1">
      <c r="A490" s="15"/>
      <c r="B490" s="65"/>
      <c r="G490" s="66"/>
      <c r="K490" s="15"/>
      <c r="L490" s="15"/>
      <c r="M490" s="15"/>
    </row>
    <row r="491" spans="1:13" ht="14.25" customHeight="1">
      <c r="A491" s="15"/>
      <c r="B491" s="65"/>
      <c r="G491" s="66"/>
      <c r="K491" s="15"/>
      <c r="L491" s="15"/>
      <c r="M491" s="15"/>
    </row>
    <row r="492" spans="1:13" ht="14.25" customHeight="1">
      <c r="A492" s="15"/>
      <c r="B492" s="65"/>
      <c r="G492" s="66"/>
      <c r="K492" s="15"/>
      <c r="L492" s="15"/>
      <c r="M492" s="15"/>
    </row>
    <row r="493" spans="1:13" ht="14.25" customHeight="1">
      <c r="A493" s="15"/>
      <c r="B493" s="65"/>
      <c r="G493" s="66"/>
      <c r="K493" s="15"/>
      <c r="L493" s="15"/>
      <c r="M493" s="15"/>
    </row>
    <row r="494" spans="1:13" ht="14.25" customHeight="1">
      <c r="A494" s="15"/>
      <c r="B494" s="65"/>
      <c r="G494" s="66"/>
      <c r="K494" s="15"/>
      <c r="L494" s="15"/>
      <c r="M494" s="15"/>
    </row>
    <row r="495" spans="1:13" ht="14.25" customHeight="1">
      <c r="A495" s="15"/>
      <c r="B495" s="65"/>
      <c r="G495" s="66"/>
      <c r="K495" s="15"/>
      <c r="L495" s="15"/>
      <c r="M495" s="15"/>
    </row>
    <row r="496" spans="1:13" ht="14.25" customHeight="1">
      <c r="A496" s="15"/>
      <c r="B496" s="65"/>
      <c r="G496" s="66"/>
      <c r="K496" s="15"/>
      <c r="L496" s="15"/>
      <c r="M496" s="15"/>
    </row>
    <row r="497" spans="1:13" ht="14.25" customHeight="1">
      <c r="A497" s="15"/>
      <c r="B497" s="65"/>
      <c r="G497" s="66"/>
      <c r="K497" s="15"/>
      <c r="L497" s="15"/>
      <c r="M497" s="15"/>
    </row>
    <row r="498" spans="1:13" ht="14.25" customHeight="1">
      <c r="A498" s="15"/>
      <c r="B498" s="65"/>
      <c r="G498" s="66"/>
      <c r="K498" s="15"/>
      <c r="L498" s="15"/>
      <c r="M498" s="15"/>
    </row>
    <row r="499" spans="1:13" ht="14.25" customHeight="1">
      <c r="A499" s="15"/>
      <c r="B499" s="65"/>
      <c r="G499" s="66"/>
      <c r="K499" s="15"/>
      <c r="L499" s="15"/>
      <c r="M499" s="15"/>
    </row>
    <row r="500" spans="1:13" ht="14.25" customHeight="1">
      <c r="A500" s="15"/>
      <c r="B500" s="65"/>
      <c r="G500" s="66"/>
      <c r="K500" s="15"/>
      <c r="L500" s="15"/>
      <c r="M500" s="15"/>
    </row>
    <row r="501" spans="1:13" ht="14.25" customHeight="1">
      <c r="A501" s="15"/>
      <c r="B501" s="65"/>
      <c r="G501" s="66"/>
      <c r="K501" s="15"/>
      <c r="L501" s="15"/>
      <c r="M501" s="15"/>
    </row>
    <row r="502" spans="1:13" ht="14.25" customHeight="1">
      <c r="A502" s="15"/>
      <c r="B502" s="65"/>
      <c r="G502" s="66"/>
      <c r="K502" s="15"/>
      <c r="L502" s="15"/>
      <c r="M502" s="15"/>
    </row>
    <row r="503" spans="1:13" ht="14.25" customHeight="1">
      <c r="A503" s="15"/>
      <c r="B503" s="65"/>
      <c r="G503" s="66"/>
      <c r="K503" s="15"/>
      <c r="L503" s="15"/>
      <c r="M503" s="15"/>
    </row>
    <row r="504" spans="1:13" ht="14.25" customHeight="1">
      <c r="A504" s="15"/>
      <c r="B504" s="65"/>
      <c r="G504" s="66"/>
      <c r="K504" s="15"/>
      <c r="L504" s="15"/>
      <c r="M504" s="15"/>
    </row>
    <row r="505" spans="1:13" ht="14.25" customHeight="1">
      <c r="A505" s="15"/>
      <c r="B505" s="65"/>
      <c r="G505" s="66"/>
      <c r="K505" s="15"/>
      <c r="L505" s="15"/>
      <c r="M505" s="15"/>
    </row>
    <row r="506" spans="1:13" ht="14.25" customHeight="1">
      <c r="A506" s="15"/>
      <c r="B506" s="65"/>
      <c r="G506" s="66"/>
      <c r="K506" s="15"/>
      <c r="L506" s="15"/>
      <c r="M506" s="15"/>
    </row>
    <row r="507" spans="1:13" ht="14.25" customHeight="1">
      <c r="A507" s="15"/>
      <c r="B507" s="65"/>
      <c r="G507" s="66"/>
      <c r="K507" s="15"/>
      <c r="L507" s="15"/>
      <c r="M507" s="15"/>
    </row>
    <row r="508" spans="1:13" ht="14.25" customHeight="1">
      <c r="A508" s="15"/>
      <c r="B508" s="65"/>
      <c r="G508" s="66"/>
      <c r="K508" s="15"/>
      <c r="L508" s="15"/>
      <c r="M508" s="15"/>
    </row>
    <row r="509" spans="1:13" ht="14.25" customHeight="1">
      <c r="A509" s="15"/>
      <c r="B509" s="65"/>
      <c r="G509" s="66"/>
      <c r="K509" s="15"/>
      <c r="L509" s="15"/>
      <c r="M509" s="15"/>
    </row>
    <row r="510" spans="1:13" ht="14.25" customHeight="1">
      <c r="A510" s="15"/>
      <c r="B510" s="65"/>
      <c r="G510" s="66"/>
      <c r="K510" s="15"/>
      <c r="L510" s="15"/>
      <c r="M510" s="15"/>
    </row>
    <row r="511" spans="1:13" ht="14.25" customHeight="1">
      <c r="A511" s="15"/>
      <c r="B511" s="65"/>
      <c r="G511" s="66"/>
      <c r="K511" s="15"/>
      <c r="L511" s="15"/>
      <c r="M511" s="15"/>
    </row>
    <row r="512" spans="1:13" ht="14.25" customHeight="1">
      <c r="A512" s="15"/>
      <c r="B512" s="65"/>
      <c r="G512" s="66"/>
      <c r="K512" s="15"/>
      <c r="L512" s="15"/>
      <c r="M512" s="15"/>
    </row>
    <row r="513" spans="1:13" ht="14.25" customHeight="1">
      <c r="A513" s="15"/>
      <c r="B513" s="65"/>
      <c r="G513" s="66"/>
      <c r="K513" s="15"/>
      <c r="L513" s="15"/>
      <c r="M513" s="15"/>
    </row>
    <row r="514" spans="1:13" ht="14.25" customHeight="1">
      <c r="A514" s="15"/>
      <c r="B514" s="65"/>
      <c r="G514" s="66"/>
      <c r="K514" s="15"/>
      <c r="L514" s="15"/>
      <c r="M514" s="15"/>
    </row>
    <row r="515" spans="1:13" ht="14.25" customHeight="1">
      <c r="A515" s="15"/>
      <c r="B515" s="65"/>
      <c r="G515" s="66"/>
      <c r="K515" s="15"/>
      <c r="L515" s="15"/>
      <c r="M515" s="15"/>
    </row>
    <row r="516" spans="1:13" ht="14.25" customHeight="1">
      <c r="A516" s="15"/>
      <c r="B516" s="65"/>
      <c r="G516" s="66"/>
      <c r="K516" s="15"/>
      <c r="L516" s="15"/>
      <c r="M516" s="15"/>
    </row>
    <row r="517" spans="1:13" ht="14.25" customHeight="1">
      <c r="A517" s="15"/>
      <c r="B517" s="65"/>
      <c r="G517" s="66"/>
      <c r="K517" s="15"/>
      <c r="L517" s="15"/>
      <c r="M517" s="15"/>
    </row>
    <row r="518" spans="1:13" ht="14.25" customHeight="1">
      <c r="A518" s="15"/>
      <c r="B518" s="65"/>
      <c r="G518" s="66"/>
      <c r="K518" s="15"/>
      <c r="L518" s="15"/>
      <c r="M518" s="15"/>
    </row>
    <row r="519" spans="1:13" ht="14.25" customHeight="1">
      <c r="A519" s="15"/>
      <c r="B519" s="65"/>
      <c r="G519" s="66"/>
      <c r="K519" s="15"/>
      <c r="L519" s="15"/>
      <c r="M519" s="15"/>
    </row>
    <row r="520" spans="1:13" ht="14.25" customHeight="1">
      <c r="A520" s="15"/>
      <c r="B520" s="65"/>
      <c r="G520" s="66"/>
      <c r="K520" s="15"/>
      <c r="L520" s="15"/>
      <c r="M520" s="15"/>
    </row>
    <row r="521" spans="1:13" ht="14.25" customHeight="1">
      <c r="A521" s="15"/>
      <c r="B521" s="65"/>
      <c r="G521" s="66"/>
      <c r="K521" s="15"/>
      <c r="L521" s="15"/>
      <c r="M521" s="15"/>
    </row>
    <row r="522" spans="1:13" ht="14.25" customHeight="1">
      <c r="A522" s="15"/>
      <c r="B522" s="65"/>
      <c r="G522" s="66"/>
      <c r="K522" s="15"/>
      <c r="L522" s="15"/>
      <c r="M522" s="15"/>
    </row>
    <row r="523" spans="1:13" ht="14.25" customHeight="1">
      <c r="A523" s="15"/>
      <c r="B523" s="65"/>
      <c r="G523" s="66"/>
      <c r="K523" s="15"/>
      <c r="L523" s="15"/>
      <c r="M523" s="15"/>
    </row>
    <row r="524" spans="1:13" ht="14.25" customHeight="1">
      <c r="A524" s="15"/>
      <c r="B524" s="65"/>
      <c r="G524" s="66"/>
      <c r="K524" s="15"/>
      <c r="L524" s="15"/>
      <c r="M524" s="15"/>
    </row>
    <row r="525" spans="1:13" ht="14.25" customHeight="1">
      <c r="A525" s="15"/>
      <c r="B525" s="65"/>
      <c r="G525" s="66"/>
      <c r="K525" s="15"/>
      <c r="L525" s="15"/>
      <c r="M525" s="15"/>
    </row>
    <row r="526" spans="1:13" ht="14.25" customHeight="1">
      <c r="A526" s="15"/>
      <c r="B526" s="65"/>
      <c r="G526" s="66"/>
      <c r="K526" s="15"/>
      <c r="L526" s="15"/>
      <c r="M526" s="15"/>
    </row>
    <row r="527" spans="1:13" ht="14.25" customHeight="1">
      <c r="A527" s="15"/>
      <c r="B527" s="65"/>
      <c r="G527" s="66"/>
      <c r="K527" s="15"/>
      <c r="L527" s="15"/>
      <c r="M527" s="15"/>
    </row>
    <row r="528" spans="1:13" ht="14.25" customHeight="1">
      <c r="A528" s="15"/>
      <c r="B528" s="65"/>
      <c r="G528" s="66"/>
      <c r="K528" s="15"/>
      <c r="L528" s="15"/>
      <c r="M528" s="15"/>
    </row>
    <row r="529" spans="1:13" ht="14.25" customHeight="1">
      <c r="A529" s="15"/>
      <c r="B529" s="65"/>
      <c r="G529" s="66"/>
      <c r="K529" s="15"/>
      <c r="L529" s="15"/>
      <c r="M529" s="15"/>
    </row>
    <row r="530" spans="1:13" ht="14.25" customHeight="1">
      <c r="A530" s="15"/>
      <c r="B530" s="65"/>
      <c r="G530" s="66"/>
      <c r="K530" s="15"/>
      <c r="L530" s="15"/>
      <c r="M530" s="15"/>
    </row>
    <row r="531" spans="1:13" ht="14.25" customHeight="1">
      <c r="A531" s="15"/>
      <c r="B531" s="65"/>
      <c r="G531" s="66"/>
      <c r="K531" s="15"/>
      <c r="L531" s="15"/>
      <c r="M531" s="15"/>
    </row>
    <row r="532" spans="1:13" ht="14.25" customHeight="1">
      <c r="A532" s="15"/>
      <c r="B532" s="65"/>
      <c r="G532" s="66"/>
      <c r="K532" s="15"/>
      <c r="L532" s="15"/>
      <c r="M532" s="15"/>
    </row>
    <row r="533" spans="1:13" ht="14.25" customHeight="1">
      <c r="A533" s="15"/>
      <c r="B533" s="65"/>
      <c r="G533" s="66"/>
      <c r="K533" s="15"/>
      <c r="L533" s="15"/>
      <c r="M533" s="15"/>
    </row>
    <row r="534" spans="1:13" ht="14.25" customHeight="1">
      <c r="A534" s="15"/>
      <c r="B534" s="65"/>
      <c r="G534" s="66"/>
      <c r="K534" s="15"/>
      <c r="L534" s="15"/>
      <c r="M534" s="15"/>
    </row>
    <row r="535" spans="1:13" ht="14.25" customHeight="1">
      <c r="A535" s="15"/>
      <c r="B535" s="65"/>
      <c r="G535" s="66"/>
      <c r="K535" s="15"/>
      <c r="L535" s="15"/>
      <c r="M535" s="15"/>
    </row>
    <row r="536" spans="1:13" ht="14.25" customHeight="1">
      <c r="A536" s="15"/>
      <c r="B536" s="65"/>
      <c r="G536" s="66"/>
      <c r="K536" s="15"/>
      <c r="L536" s="15"/>
      <c r="M536" s="15"/>
    </row>
    <row r="537" spans="1:13" ht="14.25" customHeight="1">
      <c r="A537" s="15"/>
      <c r="B537" s="65"/>
      <c r="G537" s="66"/>
      <c r="K537" s="15"/>
      <c r="L537" s="15"/>
      <c r="M537" s="15"/>
    </row>
    <row r="538" spans="1:13" ht="14.25" customHeight="1">
      <c r="A538" s="15"/>
      <c r="B538" s="65"/>
      <c r="G538" s="66"/>
      <c r="K538" s="15"/>
      <c r="L538" s="15"/>
      <c r="M538" s="15"/>
    </row>
    <row r="539" spans="1:13" ht="14.25" customHeight="1">
      <c r="A539" s="15"/>
      <c r="B539" s="65"/>
      <c r="G539" s="66"/>
      <c r="K539" s="15"/>
      <c r="L539" s="15"/>
      <c r="M539" s="15"/>
    </row>
    <row r="540" spans="1:13" ht="14.25" customHeight="1">
      <c r="A540" s="15"/>
      <c r="B540" s="65"/>
      <c r="G540" s="66"/>
      <c r="K540" s="15"/>
      <c r="L540" s="15"/>
      <c r="M540" s="15"/>
    </row>
    <row r="541" spans="1:13" ht="14.25" customHeight="1">
      <c r="A541" s="15"/>
      <c r="B541" s="65"/>
      <c r="G541" s="66"/>
      <c r="K541" s="15"/>
      <c r="L541" s="15"/>
      <c r="M541" s="15"/>
    </row>
    <row r="542" spans="1:13" ht="14.25" customHeight="1">
      <c r="A542" s="15"/>
      <c r="B542" s="65"/>
      <c r="G542" s="66"/>
      <c r="K542" s="15"/>
      <c r="L542" s="15"/>
      <c r="M542" s="15"/>
    </row>
    <row r="543" spans="1:13" ht="14.25" customHeight="1">
      <c r="A543" s="15"/>
      <c r="B543" s="65"/>
      <c r="G543" s="66"/>
      <c r="K543" s="15"/>
      <c r="L543" s="15"/>
      <c r="M543" s="15"/>
    </row>
    <row r="544" spans="1:13" ht="14.25" customHeight="1">
      <c r="A544" s="15"/>
      <c r="B544" s="65"/>
      <c r="G544" s="66"/>
      <c r="K544" s="15"/>
      <c r="L544" s="15"/>
      <c r="M544" s="15"/>
    </row>
    <row r="545" spans="1:13" ht="14.25" customHeight="1">
      <c r="A545" s="15"/>
      <c r="B545" s="65"/>
      <c r="G545" s="66"/>
      <c r="K545" s="15"/>
      <c r="L545" s="15"/>
      <c r="M545" s="15"/>
    </row>
    <row r="546" spans="1:13" ht="14.25" customHeight="1">
      <c r="A546" s="15"/>
      <c r="B546" s="65"/>
      <c r="G546" s="66"/>
      <c r="K546" s="15"/>
      <c r="L546" s="15"/>
      <c r="M546" s="15"/>
    </row>
    <row r="547" spans="1:13" ht="14.25" customHeight="1">
      <c r="A547" s="15"/>
      <c r="B547" s="65"/>
      <c r="G547" s="66"/>
      <c r="K547" s="15"/>
      <c r="L547" s="15"/>
      <c r="M547" s="15"/>
    </row>
    <row r="548" spans="1:13" ht="14.25" customHeight="1">
      <c r="A548" s="15"/>
      <c r="B548" s="65"/>
      <c r="G548" s="66"/>
      <c r="K548" s="15"/>
      <c r="L548" s="15"/>
      <c r="M548" s="15"/>
    </row>
    <row r="549" spans="1:13" ht="14.25" customHeight="1">
      <c r="A549" s="15"/>
      <c r="B549" s="65"/>
      <c r="G549" s="66"/>
      <c r="K549" s="15"/>
      <c r="L549" s="15"/>
      <c r="M549" s="15"/>
    </row>
    <row r="550" spans="1:13" ht="14.25" customHeight="1">
      <c r="A550" s="15"/>
      <c r="B550" s="65"/>
      <c r="G550" s="66"/>
      <c r="K550" s="15"/>
      <c r="L550" s="15"/>
      <c r="M550" s="15"/>
    </row>
    <row r="551" spans="1:13" ht="14.25" customHeight="1">
      <c r="A551" s="15"/>
      <c r="B551" s="65"/>
      <c r="G551" s="66"/>
      <c r="K551" s="15"/>
      <c r="L551" s="15"/>
      <c r="M551" s="15"/>
    </row>
    <row r="552" spans="1:13" ht="14.25" customHeight="1">
      <c r="A552" s="15"/>
      <c r="B552" s="65"/>
      <c r="G552" s="66"/>
      <c r="K552" s="15"/>
      <c r="L552" s="15"/>
      <c r="M552" s="15"/>
    </row>
    <row r="553" spans="1:13" ht="14.25" customHeight="1">
      <c r="A553" s="15"/>
      <c r="B553" s="65"/>
      <c r="G553" s="66"/>
      <c r="K553" s="15"/>
      <c r="L553" s="15"/>
      <c r="M553" s="15"/>
    </row>
    <row r="554" spans="1:13" ht="14.25" customHeight="1">
      <c r="A554" s="15"/>
      <c r="B554" s="65"/>
      <c r="G554" s="66"/>
      <c r="K554" s="15"/>
      <c r="L554" s="15"/>
      <c r="M554" s="15"/>
    </row>
    <row r="555" spans="1:13" ht="14.25" customHeight="1">
      <c r="A555" s="15"/>
      <c r="B555" s="65"/>
      <c r="G555" s="66"/>
      <c r="K555" s="15"/>
      <c r="L555" s="15"/>
      <c r="M555" s="15"/>
    </row>
    <row r="556" spans="1:13" ht="14.25" customHeight="1">
      <c r="A556" s="15"/>
      <c r="B556" s="65"/>
      <c r="G556" s="66"/>
      <c r="K556" s="15"/>
      <c r="L556" s="15"/>
      <c r="M556" s="15"/>
    </row>
    <row r="557" spans="1:13" ht="14.25" customHeight="1">
      <c r="A557" s="15"/>
      <c r="B557" s="65"/>
      <c r="G557" s="66"/>
      <c r="K557" s="15"/>
      <c r="L557" s="15"/>
      <c r="M557" s="15"/>
    </row>
    <row r="558" spans="1:13" ht="14.25" customHeight="1">
      <c r="A558" s="15"/>
      <c r="B558" s="65"/>
      <c r="G558" s="66"/>
      <c r="K558" s="15"/>
      <c r="L558" s="15"/>
      <c r="M558" s="15"/>
    </row>
    <row r="559" spans="1:13" ht="14.25" customHeight="1">
      <c r="A559" s="15"/>
      <c r="B559" s="65"/>
      <c r="G559" s="66"/>
      <c r="K559" s="15"/>
      <c r="L559" s="15"/>
      <c r="M559" s="15"/>
    </row>
    <row r="560" spans="1:13" ht="14.25" customHeight="1">
      <c r="A560" s="15"/>
      <c r="B560" s="65"/>
      <c r="G560" s="66"/>
      <c r="K560" s="15"/>
      <c r="L560" s="15"/>
      <c r="M560" s="15"/>
    </row>
    <row r="561" spans="1:13" ht="14.25" customHeight="1">
      <c r="A561" s="15"/>
      <c r="B561" s="65"/>
      <c r="G561" s="66"/>
      <c r="K561" s="15"/>
      <c r="L561" s="15"/>
      <c r="M561" s="15"/>
    </row>
    <row r="562" spans="1:13" ht="14.25" customHeight="1">
      <c r="A562" s="15"/>
      <c r="B562" s="65"/>
      <c r="G562" s="66"/>
      <c r="K562" s="15"/>
      <c r="L562" s="15"/>
      <c r="M562" s="15"/>
    </row>
    <row r="563" spans="1:13" ht="14.25" customHeight="1">
      <c r="A563" s="15"/>
      <c r="B563" s="65"/>
      <c r="G563" s="66"/>
      <c r="K563" s="15"/>
      <c r="L563" s="15"/>
      <c r="M563" s="15"/>
    </row>
    <row r="564" spans="1:13" ht="14.25" customHeight="1">
      <c r="A564" s="15"/>
      <c r="B564" s="65"/>
      <c r="G564" s="66"/>
      <c r="K564" s="15"/>
      <c r="L564" s="15"/>
      <c r="M564" s="15"/>
    </row>
    <row r="565" spans="1:13" ht="14.25" customHeight="1">
      <c r="A565" s="15"/>
      <c r="B565" s="65"/>
      <c r="G565" s="66"/>
      <c r="K565" s="15"/>
      <c r="L565" s="15"/>
      <c r="M565" s="15"/>
    </row>
    <row r="566" spans="1:13" ht="14.25" customHeight="1">
      <c r="A566" s="15"/>
      <c r="B566" s="65"/>
      <c r="G566" s="66"/>
      <c r="K566" s="15"/>
      <c r="L566" s="15"/>
      <c r="M566" s="15"/>
    </row>
    <row r="567" spans="1:13" ht="14.25" customHeight="1">
      <c r="A567" s="15"/>
      <c r="B567" s="65"/>
      <c r="G567" s="66"/>
      <c r="K567" s="15"/>
      <c r="L567" s="15"/>
      <c r="M567" s="15"/>
    </row>
    <row r="568" spans="1:13" ht="14.25" customHeight="1">
      <c r="A568" s="15"/>
      <c r="B568" s="65"/>
      <c r="G568" s="66"/>
      <c r="K568" s="15"/>
      <c r="L568" s="15"/>
      <c r="M568" s="15"/>
    </row>
    <row r="569" spans="1:13" ht="14.25" customHeight="1">
      <c r="A569" s="15"/>
      <c r="B569" s="65"/>
      <c r="G569" s="66"/>
      <c r="K569" s="15"/>
      <c r="L569" s="15"/>
      <c r="M569" s="15"/>
    </row>
    <row r="570" spans="1:13" ht="14.25" customHeight="1">
      <c r="A570" s="15"/>
      <c r="B570" s="65"/>
      <c r="G570" s="66"/>
      <c r="K570" s="15"/>
      <c r="L570" s="15"/>
      <c r="M570" s="15"/>
    </row>
    <row r="571" spans="1:13" ht="14.25" customHeight="1">
      <c r="A571" s="15"/>
      <c r="B571" s="65"/>
      <c r="G571" s="66"/>
      <c r="K571" s="15"/>
      <c r="L571" s="15"/>
      <c r="M571" s="15"/>
    </row>
    <row r="572" spans="1:13" ht="14.25" customHeight="1">
      <c r="A572" s="15"/>
      <c r="B572" s="65"/>
      <c r="G572" s="66"/>
      <c r="K572" s="15"/>
      <c r="L572" s="15"/>
      <c r="M572" s="15"/>
    </row>
    <row r="573" spans="1:13" ht="14.25" customHeight="1">
      <c r="A573" s="15"/>
      <c r="B573" s="65"/>
      <c r="G573" s="66"/>
      <c r="K573" s="15"/>
      <c r="L573" s="15"/>
      <c r="M573" s="15"/>
    </row>
    <row r="574" spans="1:13" ht="14.25" customHeight="1">
      <c r="A574" s="15"/>
      <c r="B574" s="65"/>
      <c r="G574" s="66"/>
      <c r="K574" s="15"/>
      <c r="L574" s="15"/>
      <c r="M574" s="15"/>
    </row>
    <row r="575" spans="1:13" ht="14.25" customHeight="1">
      <c r="A575" s="15"/>
      <c r="B575" s="65"/>
      <c r="G575" s="66"/>
      <c r="K575" s="15"/>
      <c r="L575" s="15"/>
      <c r="M575" s="15"/>
    </row>
    <row r="576" spans="1:13" ht="14.25" customHeight="1">
      <c r="A576" s="15"/>
      <c r="B576" s="65"/>
      <c r="G576" s="66"/>
      <c r="K576" s="15"/>
      <c r="L576" s="15"/>
      <c r="M576" s="15"/>
    </row>
    <row r="577" spans="1:13" ht="14.25" customHeight="1">
      <c r="A577" s="15"/>
      <c r="B577" s="65"/>
      <c r="G577" s="66"/>
      <c r="K577" s="15"/>
      <c r="L577" s="15"/>
      <c r="M577" s="15"/>
    </row>
    <row r="578" spans="1:13" ht="14.25" customHeight="1">
      <c r="A578" s="15"/>
      <c r="B578" s="65"/>
      <c r="G578" s="66"/>
      <c r="K578" s="15"/>
      <c r="L578" s="15"/>
      <c r="M578" s="15"/>
    </row>
    <row r="579" spans="1:13" ht="14.25" customHeight="1">
      <c r="A579" s="15"/>
      <c r="B579" s="65"/>
      <c r="G579" s="66"/>
      <c r="K579" s="15"/>
      <c r="L579" s="15"/>
      <c r="M579" s="15"/>
    </row>
    <row r="580" spans="1:13" ht="14.25" customHeight="1">
      <c r="A580" s="15"/>
      <c r="B580" s="65"/>
      <c r="G580" s="66"/>
      <c r="K580" s="15"/>
      <c r="L580" s="15"/>
      <c r="M580" s="15"/>
    </row>
    <row r="581" spans="1:13" ht="14.25" customHeight="1">
      <c r="A581" s="15"/>
      <c r="B581" s="65"/>
      <c r="G581" s="66"/>
      <c r="K581" s="15"/>
      <c r="L581" s="15"/>
      <c r="M581" s="15"/>
    </row>
    <row r="582" spans="1:13" ht="14.25" customHeight="1">
      <c r="A582" s="15"/>
      <c r="B582" s="65"/>
      <c r="G582" s="66"/>
      <c r="K582" s="15"/>
      <c r="L582" s="15"/>
      <c r="M582" s="15"/>
    </row>
    <row r="583" spans="1:13" ht="14.25" customHeight="1">
      <c r="A583" s="15"/>
      <c r="B583" s="65"/>
      <c r="G583" s="66"/>
      <c r="K583" s="15"/>
      <c r="L583" s="15"/>
      <c r="M583" s="15"/>
    </row>
    <row r="584" spans="1:13" ht="14.25" customHeight="1">
      <c r="A584" s="15"/>
      <c r="B584" s="65"/>
      <c r="G584" s="66"/>
      <c r="K584" s="15"/>
      <c r="L584" s="15"/>
      <c r="M584" s="15"/>
    </row>
    <row r="585" spans="1:13" ht="14.25" customHeight="1">
      <c r="A585" s="15"/>
      <c r="B585" s="65"/>
      <c r="G585" s="66"/>
      <c r="K585" s="15"/>
      <c r="L585" s="15"/>
      <c r="M585" s="15"/>
    </row>
    <row r="586" spans="1:13" ht="14.25" customHeight="1">
      <c r="A586" s="15"/>
      <c r="B586" s="65"/>
      <c r="G586" s="66"/>
      <c r="K586" s="15"/>
      <c r="L586" s="15"/>
      <c r="M586" s="15"/>
    </row>
    <row r="587" spans="1:13" ht="14.25" customHeight="1">
      <c r="A587" s="15"/>
      <c r="B587" s="65"/>
      <c r="G587" s="66"/>
      <c r="K587" s="15"/>
      <c r="L587" s="15"/>
      <c r="M587" s="15"/>
    </row>
    <row r="588" spans="1:13" ht="14.25" customHeight="1">
      <c r="A588" s="15"/>
      <c r="B588" s="65"/>
      <c r="G588" s="66"/>
      <c r="K588" s="15"/>
      <c r="L588" s="15"/>
      <c r="M588" s="15"/>
    </row>
    <row r="589" spans="1:13" ht="14.25" customHeight="1">
      <c r="A589" s="15"/>
      <c r="B589" s="65"/>
      <c r="G589" s="66"/>
      <c r="K589" s="15"/>
      <c r="L589" s="15"/>
      <c r="M589" s="15"/>
    </row>
    <row r="590" spans="1:13" ht="14.25" customHeight="1">
      <c r="A590" s="15"/>
      <c r="B590" s="65"/>
      <c r="G590" s="66"/>
      <c r="K590" s="15"/>
      <c r="L590" s="15"/>
      <c r="M590" s="15"/>
    </row>
    <row r="591" spans="1:13" ht="14.25" customHeight="1">
      <c r="A591" s="15"/>
      <c r="B591" s="65"/>
      <c r="G591" s="66"/>
      <c r="K591" s="15"/>
      <c r="L591" s="15"/>
      <c r="M591" s="15"/>
    </row>
    <row r="592" spans="1:13" ht="14.25" customHeight="1">
      <c r="A592" s="15"/>
      <c r="B592" s="65"/>
      <c r="G592" s="66"/>
      <c r="K592" s="15"/>
      <c r="L592" s="15"/>
      <c r="M592" s="15"/>
    </row>
    <row r="593" spans="1:13" ht="14.25" customHeight="1">
      <c r="A593" s="15"/>
      <c r="B593" s="65"/>
      <c r="G593" s="66"/>
      <c r="K593" s="15"/>
      <c r="L593" s="15"/>
      <c r="M593" s="15"/>
    </row>
    <row r="594" spans="1:13" ht="14.25" customHeight="1">
      <c r="A594" s="15"/>
      <c r="B594" s="65"/>
      <c r="G594" s="66"/>
      <c r="K594" s="15"/>
      <c r="L594" s="15"/>
      <c r="M594" s="15"/>
    </row>
    <row r="595" spans="1:13" ht="14.25" customHeight="1">
      <c r="A595" s="15"/>
      <c r="B595" s="65"/>
      <c r="G595" s="66"/>
      <c r="K595" s="15"/>
      <c r="L595" s="15"/>
      <c r="M595" s="15"/>
    </row>
    <row r="596" spans="1:13" ht="14.25" customHeight="1">
      <c r="A596" s="15"/>
      <c r="B596" s="65"/>
      <c r="G596" s="66"/>
      <c r="K596" s="15"/>
      <c r="L596" s="15"/>
      <c r="M596" s="15"/>
    </row>
    <row r="597" spans="1:13" ht="14.25" customHeight="1">
      <c r="A597" s="15"/>
      <c r="B597" s="65"/>
      <c r="G597" s="66"/>
      <c r="K597" s="15"/>
      <c r="L597" s="15"/>
      <c r="M597" s="15"/>
    </row>
    <row r="598" spans="1:13" ht="14.25" customHeight="1">
      <c r="A598" s="15"/>
      <c r="B598" s="65"/>
      <c r="G598" s="66"/>
      <c r="K598" s="15"/>
      <c r="L598" s="15"/>
      <c r="M598" s="15"/>
    </row>
    <row r="599" spans="1:13" ht="14.25" customHeight="1">
      <c r="A599" s="15"/>
      <c r="B599" s="65"/>
      <c r="G599" s="66"/>
      <c r="K599" s="15"/>
      <c r="L599" s="15"/>
      <c r="M599" s="15"/>
    </row>
    <row r="600" spans="1:13" ht="14.25" customHeight="1">
      <c r="A600" s="15"/>
      <c r="B600" s="65"/>
      <c r="G600" s="66"/>
      <c r="K600" s="15"/>
      <c r="L600" s="15"/>
      <c r="M600" s="15"/>
    </row>
    <row r="601" spans="1:13" ht="14.25" customHeight="1">
      <c r="A601" s="15"/>
      <c r="B601" s="65"/>
      <c r="G601" s="66"/>
      <c r="K601" s="15"/>
      <c r="L601" s="15"/>
      <c r="M601" s="15"/>
    </row>
    <row r="602" spans="1:13" ht="14.25" customHeight="1">
      <c r="A602" s="15"/>
      <c r="B602" s="65"/>
      <c r="G602" s="66"/>
      <c r="K602" s="15"/>
      <c r="L602" s="15"/>
      <c r="M602" s="15"/>
    </row>
    <row r="603" spans="1:13" ht="14.25" customHeight="1">
      <c r="A603" s="15"/>
      <c r="B603" s="65"/>
      <c r="G603" s="66"/>
      <c r="K603" s="15"/>
      <c r="L603" s="15"/>
      <c r="M603" s="15"/>
    </row>
    <row r="604" spans="1:13" ht="14.25" customHeight="1">
      <c r="A604" s="15"/>
      <c r="B604" s="65"/>
      <c r="G604" s="66"/>
      <c r="K604" s="15"/>
      <c r="L604" s="15"/>
      <c r="M604" s="15"/>
    </row>
    <row r="605" spans="1:13" ht="14.25" customHeight="1">
      <c r="A605" s="15"/>
      <c r="B605" s="65"/>
      <c r="G605" s="66"/>
      <c r="K605" s="15"/>
      <c r="L605" s="15"/>
      <c r="M605" s="15"/>
    </row>
    <row r="606" spans="1:13" ht="14.25" customHeight="1">
      <c r="A606" s="15"/>
      <c r="B606" s="65"/>
      <c r="G606" s="66"/>
      <c r="K606" s="15"/>
      <c r="L606" s="15"/>
      <c r="M606" s="15"/>
    </row>
    <row r="607" spans="1:13" ht="14.25" customHeight="1">
      <c r="A607" s="15"/>
      <c r="B607" s="65"/>
      <c r="G607" s="66"/>
      <c r="K607" s="15"/>
      <c r="L607" s="15"/>
      <c r="M607" s="15"/>
    </row>
    <row r="608" spans="1:13" ht="14.25" customHeight="1">
      <c r="A608" s="15"/>
      <c r="B608" s="65"/>
      <c r="G608" s="66"/>
      <c r="K608" s="15"/>
      <c r="L608" s="15"/>
      <c r="M608" s="15"/>
    </row>
    <row r="609" spans="1:13" ht="14.25" customHeight="1">
      <c r="A609" s="15"/>
      <c r="B609" s="65"/>
      <c r="G609" s="66"/>
      <c r="K609" s="15"/>
      <c r="L609" s="15"/>
      <c r="M609" s="15"/>
    </row>
    <row r="610" spans="1:13" ht="14.25" customHeight="1">
      <c r="A610" s="15"/>
      <c r="B610" s="65"/>
      <c r="G610" s="66"/>
      <c r="K610" s="15"/>
      <c r="L610" s="15"/>
      <c r="M610" s="15"/>
    </row>
    <row r="611" spans="1:13" ht="14.25" customHeight="1">
      <c r="A611" s="15"/>
      <c r="B611" s="65"/>
      <c r="G611" s="66"/>
      <c r="K611" s="15"/>
      <c r="L611" s="15"/>
      <c r="M611" s="15"/>
    </row>
    <row r="612" spans="1:13" ht="14.25" customHeight="1">
      <c r="A612" s="15"/>
      <c r="B612" s="65"/>
      <c r="G612" s="66"/>
      <c r="K612" s="15"/>
      <c r="L612" s="15"/>
      <c r="M612" s="15"/>
    </row>
    <row r="613" spans="1:13" ht="14.25" customHeight="1">
      <c r="A613" s="15"/>
      <c r="B613" s="65"/>
      <c r="G613" s="66"/>
      <c r="K613" s="15"/>
      <c r="L613" s="15"/>
      <c r="M613" s="15"/>
    </row>
    <row r="614" spans="1:13" ht="14.25" customHeight="1">
      <c r="A614" s="15"/>
      <c r="B614" s="65"/>
      <c r="G614" s="66"/>
      <c r="K614" s="15"/>
      <c r="L614" s="15"/>
      <c r="M614" s="15"/>
    </row>
    <row r="615" spans="1:13" ht="14.25" customHeight="1">
      <c r="A615" s="15"/>
      <c r="B615" s="65"/>
      <c r="G615" s="66"/>
      <c r="K615" s="15"/>
      <c r="L615" s="15"/>
      <c r="M615" s="15"/>
    </row>
    <row r="616" spans="1:13" ht="14.25" customHeight="1">
      <c r="A616" s="15"/>
      <c r="B616" s="65"/>
      <c r="G616" s="66"/>
      <c r="K616" s="15"/>
      <c r="L616" s="15"/>
      <c r="M616" s="15"/>
    </row>
    <row r="617" spans="1:13" ht="14.25" customHeight="1">
      <c r="A617" s="15"/>
      <c r="B617" s="65"/>
      <c r="G617" s="66"/>
      <c r="K617" s="15"/>
      <c r="L617" s="15"/>
      <c r="M617" s="15"/>
    </row>
    <row r="618" spans="1:13" ht="14.25" customHeight="1">
      <c r="A618" s="15"/>
      <c r="B618" s="65"/>
      <c r="G618" s="66"/>
      <c r="K618" s="15"/>
      <c r="L618" s="15"/>
      <c r="M618" s="15"/>
    </row>
    <row r="619" spans="1:13" ht="14.25" customHeight="1">
      <c r="A619" s="15"/>
      <c r="B619" s="65"/>
      <c r="G619" s="66"/>
      <c r="K619" s="15"/>
      <c r="L619" s="15"/>
      <c r="M619" s="15"/>
    </row>
    <row r="620" spans="1:13" ht="14.25" customHeight="1">
      <c r="A620" s="15"/>
      <c r="B620" s="65"/>
      <c r="G620" s="66"/>
      <c r="K620" s="15"/>
      <c r="L620" s="15"/>
      <c r="M620" s="15"/>
    </row>
    <row r="621" spans="1:13" ht="14.25" customHeight="1">
      <c r="A621" s="15"/>
      <c r="B621" s="65"/>
      <c r="G621" s="66"/>
      <c r="K621" s="15"/>
      <c r="L621" s="15"/>
      <c r="M621" s="15"/>
    </row>
    <row r="622" spans="1:13" ht="14.25" customHeight="1">
      <c r="A622" s="15"/>
      <c r="B622" s="65"/>
      <c r="G622" s="66"/>
      <c r="K622" s="15"/>
      <c r="L622" s="15"/>
      <c r="M622" s="15"/>
    </row>
    <row r="623" spans="1:13" ht="14.25" customHeight="1">
      <c r="A623" s="15"/>
      <c r="B623" s="65"/>
      <c r="G623" s="66"/>
      <c r="K623" s="15"/>
      <c r="L623" s="15"/>
      <c r="M623" s="15"/>
    </row>
    <row r="624" spans="1:13" ht="14.25" customHeight="1">
      <c r="A624" s="15"/>
      <c r="B624" s="65"/>
      <c r="G624" s="66"/>
      <c r="K624" s="15"/>
      <c r="L624" s="15"/>
      <c r="M624" s="15"/>
    </row>
    <row r="625" spans="1:13" ht="14.25" customHeight="1">
      <c r="A625" s="15"/>
      <c r="B625" s="65"/>
      <c r="G625" s="66"/>
      <c r="K625" s="15"/>
      <c r="L625" s="15"/>
      <c r="M625" s="15"/>
    </row>
    <row r="626" spans="1:13" ht="14.25" customHeight="1">
      <c r="A626" s="15"/>
      <c r="B626" s="65"/>
      <c r="G626" s="66"/>
      <c r="K626" s="15"/>
      <c r="L626" s="15"/>
      <c r="M626" s="15"/>
    </row>
    <row r="627" spans="1:13" ht="14.25" customHeight="1">
      <c r="A627" s="15"/>
      <c r="B627" s="65"/>
      <c r="G627" s="66"/>
      <c r="K627" s="15"/>
      <c r="L627" s="15"/>
      <c r="M627" s="15"/>
    </row>
    <row r="628" spans="1:13" ht="14.25" customHeight="1">
      <c r="A628" s="15"/>
      <c r="B628" s="65"/>
      <c r="G628" s="66"/>
      <c r="K628" s="15"/>
      <c r="L628" s="15"/>
      <c r="M628" s="15"/>
    </row>
    <row r="629" spans="1:13" ht="14.25" customHeight="1">
      <c r="A629" s="15"/>
      <c r="B629" s="65"/>
      <c r="G629" s="66"/>
      <c r="K629" s="15"/>
      <c r="L629" s="15"/>
      <c r="M629" s="15"/>
    </row>
    <row r="630" spans="1:13" ht="14.25" customHeight="1">
      <c r="A630" s="15"/>
      <c r="B630" s="65"/>
      <c r="G630" s="66"/>
      <c r="K630" s="15"/>
      <c r="L630" s="15"/>
      <c r="M630" s="15"/>
    </row>
    <row r="631" spans="1:13" ht="14.25" customHeight="1">
      <c r="A631" s="15"/>
      <c r="B631" s="65"/>
      <c r="G631" s="66"/>
      <c r="K631" s="15"/>
      <c r="L631" s="15"/>
      <c r="M631" s="15"/>
    </row>
    <row r="632" spans="1:13" ht="14.25" customHeight="1">
      <c r="A632" s="15"/>
      <c r="B632" s="65"/>
      <c r="G632" s="66"/>
      <c r="K632" s="15"/>
      <c r="L632" s="15"/>
      <c r="M632" s="15"/>
    </row>
    <row r="633" spans="1:13" ht="14.25" customHeight="1">
      <c r="A633" s="15"/>
      <c r="B633" s="65"/>
      <c r="G633" s="66"/>
      <c r="K633" s="15"/>
      <c r="L633" s="15"/>
      <c r="M633" s="15"/>
    </row>
    <row r="634" spans="1:13" ht="14.25" customHeight="1">
      <c r="A634" s="15"/>
      <c r="B634" s="65"/>
      <c r="G634" s="66"/>
      <c r="K634" s="15"/>
      <c r="L634" s="15"/>
      <c r="M634" s="15"/>
    </row>
    <row r="635" spans="1:13" ht="14.25" customHeight="1">
      <c r="A635" s="15"/>
      <c r="B635" s="65"/>
      <c r="G635" s="66"/>
      <c r="K635" s="15"/>
      <c r="L635" s="15"/>
      <c r="M635" s="15"/>
    </row>
    <row r="636" spans="1:13" ht="14.25" customHeight="1">
      <c r="A636" s="15"/>
      <c r="B636" s="65"/>
      <c r="G636" s="66"/>
      <c r="K636" s="15"/>
      <c r="L636" s="15"/>
      <c r="M636" s="15"/>
    </row>
    <row r="637" spans="1:13" ht="14.25" customHeight="1">
      <c r="A637" s="15"/>
      <c r="B637" s="65"/>
      <c r="G637" s="66"/>
      <c r="K637" s="15"/>
      <c r="L637" s="15"/>
      <c r="M637" s="15"/>
    </row>
    <row r="638" spans="1:13" ht="14.25" customHeight="1">
      <c r="A638" s="15"/>
      <c r="B638" s="65"/>
      <c r="G638" s="66"/>
      <c r="K638" s="15"/>
      <c r="L638" s="15"/>
      <c r="M638" s="15"/>
    </row>
    <row r="639" spans="1:13" ht="14.25" customHeight="1">
      <c r="A639" s="15"/>
      <c r="B639" s="65"/>
      <c r="G639" s="66"/>
      <c r="K639" s="15"/>
      <c r="L639" s="15"/>
      <c r="M639" s="15"/>
    </row>
    <row r="640" spans="1:13" ht="14.25" customHeight="1">
      <c r="A640" s="15"/>
      <c r="B640" s="65"/>
      <c r="G640" s="66"/>
      <c r="K640" s="15"/>
      <c r="L640" s="15"/>
      <c r="M640" s="15"/>
    </row>
    <row r="641" spans="1:13" ht="14.25" customHeight="1">
      <c r="A641" s="15"/>
      <c r="B641" s="65"/>
      <c r="G641" s="66"/>
      <c r="K641" s="15"/>
      <c r="L641" s="15"/>
      <c r="M641" s="15"/>
    </row>
    <row r="642" spans="1:13" ht="14.25" customHeight="1">
      <c r="A642" s="15"/>
      <c r="B642" s="65"/>
      <c r="G642" s="66"/>
      <c r="K642" s="15"/>
      <c r="L642" s="15"/>
      <c r="M642" s="15"/>
    </row>
    <row r="643" spans="1:13" ht="14.25" customHeight="1">
      <c r="A643" s="15"/>
      <c r="B643" s="65"/>
      <c r="G643" s="66"/>
      <c r="K643" s="15"/>
      <c r="L643" s="15"/>
      <c r="M643" s="15"/>
    </row>
    <row r="644" spans="1:13" ht="14.25" customHeight="1">
      <c r="A644" s="15"/>
      <c r="B644" s="65"/>
      <c r="G644" s="66"/>
      <c r="K644" s="15"/>
      <c r="L644" s="15"/>
      <c r="M644" s="15"/>
    </row>
    <row r="645" spans="1:13" ht="14.25" customHeight="1">
      <c r="A645" s="15"/>
      <c r="B645" s="65"/>
      <c r="G645" s="66"/>
      <c r="K645" s="15"/>
      <c r="L645" s="15"/>
      <c r="M645" s="15"/>
    </row>
    <row r="646" spans="1:13" ht="14.25" customHeight="1">
      <c r="A646" s="15"/>
      <c r="B646" s="65"/>
      <c r="G646" s="66"/>
      <c r="K646" s="15"/>
      <c r="L646" s="15"/>
      <c r="M646" s="15"/>
    </row>
    <row r="647" spans="1:13" ht="14.25" customHeight="1">
      <c r="A647" s="15"/>
      <c r="B647" s="65"/>
      <c r="G647" s="66"/>
      <c r="K647" s="15"/>
      <c r="L647" s="15"/>
      <c r="M647" s="15"/>
    </row>
    <row r="648" spans="1:13" ht="14.25" customHeight="1">
      <c r="A648" s="15"/>
      <c r="B648" s="65"/>
      <c r="G648" s="66"/>
      <c r="K648" s="15"/>
      <c r="L648" s="15"/>
      <c r="M648" s="15"/>
    </row>
    <row r="649" spans="1:13" ht="14.25" customHeight="1">
      <c r="A649" s="15"/>
      <c r="B649" s="65"/>
      <c r="G649" s="66"/>
      <c r="K649" s="15"/>
      <c r="L649" s="15"/>
      <c r="M649" s="15"/>
    </row>
    <row r="650" spans="1:13" ht="14.25" customHeight="1">
      <c r="A650" s="15"/>
      <c r="B650" s="65"/>
      <c r="G650" s="66"/>
      <c r="K650" s="15"/>
      <c r="L650" s="15"/>
      <c r="M650" s="15"/>
    </row>
    <row r="651" spans="1:13" ht="14.25" customHeight="1">
      <c r="A651" s="15"/>
      <c r="B651" s="65"/>
      <c r="G651" s="66"/>
      <c r="K651" s="15"/>
      <c r="L651" s="15"/>
      <c r="M651" s="15"/>
    </row>
    <row r="652" spans="1:13" ht="14.25" customHeight="1">
      <c r="A652" s="15"/>
      <c r="B652" s="65"/>
      <c r="G652" s="66"/>
      <c r="K652" s="15"/>
      <c r="L652" s="15"/>
      <c r="M652" s="15"/>
    </row>
    <row r="653" spans="1:13" ht="14.25" customHeight="1">
      <c r="A653" s="15"/>
      <c r="B653" s="65"/>
      <c r="G653" s="66"/>
      <c r="K653" s="15"/>
      <c r="L653" s="15"/>
      <c r="M653" s="15"/>
    </row>
    <row r="654" spans="1:13" ht="14.25" customHeight="1">
      <c r="A654" s="15"/>
      <c r="B654" s="65"/>
      <c r="G654" s="66"/>
      <c r="K654" s="15"/>
      <c r="L654" s="15"/>
      <c r="M654" s="15"/>
    </row>
    <row r="655" spans="1:13" ht="14.25" customHeight="1">
      <c r="A655" s="15"/>
      <c r="B655" s="65"/>
      <c r="G655" s="66"/>
      <c r="K655" s="15"/>
      <c r="L655" s="15"/>
      <c r="M655" s="15"/>
    </row>
    <row r="656" spans="1:13" ht="14.25" customHeight="1">
      <c r="A656" s="15"/>
      <c r="B656" s="65"/>
      <c r="G656" s="66"/>
      <c r="K656" s="15"/>
      <c r="L656" s="15"/>
      <c r="M656" s="15"/>
    </row>
    <row r="657" spans="1:13" ht="14.25" customHeight="1">
      <c r="A657" s="15"/>
      <c r="B657" s="65"/>
      <c r="G657" s="66"/>
      <c r="K657" s="15"/>
      <c r="L657" s="15"/>
      <c r="M657" s="15"/>
    </row>
    <row r="658" spans="1:13" ht="14.25" customHeight="1">
      <c r="A658" s="15"/>
      <c r="B658" s="65"/>
      <c r="G658" s="66"/>
      <c r="K658" s="15"/>
      <c r="L658" s="15"/>
      <c r="M658" s="15"/>
    </row>
    <row r="659" spans="1:13" ht="14.25" customHeight="1">
      <c r="A659" s="15"/>
      <c r="B659" s="65"/>
      <c r="G659" s="66"/>
      <c r="K659" s="15"/>
      <c r="L659" s="15"/>
      <c r="M659" s="15"/>
    </row>
    <row r="660" spans="1:13" ht="14.25" customHeight="1">
      <c r="A660" s="15"/>
      <c r="B660" s="65"/>
      <c r="G660" s="66"/>
      <c r="K660" s="15"/>
      <c r="L660" s="15"/>
      <c r="M660" s="15"/>
    </row>
    <row r="661" spans="1:13" ht="14.25" customHeight="1">
      <c r="A661" s="15"/>
      <c r="B661" s="65"/>
      <c r="G661" s="66"/>
      <c r="K661" s="15"/>
      <c r="L661" s="15"/>
      <c r="M661" s="15"/>
    </row>
    <row r="662" spans="1:13" ht="14.25" customHeight="1">
      <c r="A662" s="15"/>
      <c r="B662" s="65"/>
      <c r="G662" s="66"/>
      <c r="K662" s="15"/>
      <c r="L662" s="15"/>
      <c r="M662" s="15"/>
    </row>
    <row r="663" spans="1:13" ht="14.25" customHeight="1">
      <c r="A663" s="15"/>
      <c r="B663" s="65"/>
      <c r="G663" s="66"/>
      <c r="K663" s="15"/>
      <c r="L663" s="15"/>
      <c r="M663" s="15"/>
    </row>
    <row r="664" spans="1:13" ht="14.25" customHeight="1">
      <c r="A664" s="15"/>
      <c r="B664" s="65"/>
      <c r="G664" s="66"/>
      <c r="K664" s="15"/>
      <c r="L664" s="15"/>
      <c r="M664" s="15"/>
    </row>
    <row r="665" spans="1:13" ht="14.25" customHeight="1">
      <c r="A665" s="15"/>
      <c r="B665" s="65"/>
      <c r="G665" s="66"/>
      <c r="K665" s="15"/>
      <c r="L665" s="15"/>
      <c r="M665" s="15"/>
    </row>
    <row r="666" spans="1:13" ht="14.25" customHeight="1">
      <c r="A666" s="15"/>
      <c r="B666" s="65"/>
      <c r="G666" s="66"/>
      <c r="K666" s="15"/>
      <c r="L666" s="15"/>
      <c r="M666" s="15"/>
    </row>
    <row r="667" spans="1:13" ht="14.25" customHeight="1">
      <c r="A667" s="15"/>
      <c r="B667" s="65"/>
      <c r="G667" s="66"/>
      <c r="K667" s="15"/>
      <c r="L667" s="15"/>
      <c r="M667" s="15"/>
    </row>
    <row r="668" spans="1:13" ht="14.25" customHeight="1">
      <c r="A668" s="15"/>
      <c r="B668" s="65"/>
      <c r="G668" s="66"/>
      <c r="K668" s="15"/>
      <c r="L668" s="15"/>
      <c r="M668" s="15"/>
    </row>
    <row r="669" spans="1:13" ht="14.25" customHeight="1">
      <c r="A669" s="15"/>
      <c r="B669" s="65"/>
      <c r="G669" s="66"/>
      <c r="K669" s="15"/>
      <c r="L669" s="15"/>
      <c r="M669" s="15"/>
    </row>
    <row r="670" spans="1:13" ht="14.25" customHeight="1">
      <c r="A670" s="15"/>
      <c r="B670" s="65"/>
      <c r="G670" s="66"/>
      <c r="K670" s="15"/>
      <c r="L670" s="15"/>
      <c r="M670" s="15"/>
    </row>
    <row r="671" spans="1:13" ht="14.25" customHeight="1">
      <c r="A671" s="15"/>
      <c r="B671" s="65"/>
      <c r="G671" s="66"/>
      <c r="K671" s="15"/>
      <c r="L671" s="15"/>
      <c r="M671" s="15"/>
    </row>
    <row r="672" spans="1:13" ht="14.25" customHeight="1">
      <c r="A672" s="15"/>
      <c r="B672" s="65"/>
      <c r="G672" s="66"/>
      <c r="K672" s="15"/>
      <c r="L672" s="15"/>
      <c r="M672" s="15"/>
    </row>
    <row r="673" spans="1:13" ht="14.25" customHeight="1">
      <c r="A673" s="15"/>
      <c r="B673" s="65"/>
      <c r="G673" s="66"/>
      <c r="K673" s="15"/>
      <c r="L673" s="15"/>
      <c r="M673" s="15"/>
    </row>
    <row r="674" spans="1:13" ht="14.25" customHeight="1">
      <c r="A674" s="15"/>
      <c r="B674" s="65"/>
      <c r="G674" s="66"/>
      <c r="K674" s="15"/>
      <c r="L674" s="15"/>
      <c r="M674" s="15"/>
    </row>
    <row r="675" spans="1:13" ht="14.25" customHeight="1">
      <c r="A675" s="15"/>
      <c r="B675" s="65"/>
      <c r="G675" s="66"/>
      <c r="K675" s="15"/>
      <c r="L675" s="15"/>
      <c r="M675" s="15"/>
    </row>
    <row r="676" spans="1:13" ht="14.25" customHeight="1">
      <c r="A676" s="15"/>
      <c r="B676" s="65"/>
      <c r="G676" s="66"/>
      <c r="K676" s="15"/>
      <c r="L676" s="15"/>
      <c r="M676" s="15"/>
    </row>
    <row r="677" spans="1:13" ht="14.25" customHeight="1">
      <c r="A677" s="15"/>
      <c r="B677" s="65"/>
      <c r="G677" s="66"/>
      <c r="K677" s="15"/>
      <c r="L677" s="15"/>
      <c r="M677" s="15"/>
    </row>
    <row r="678" spans="1:13" ht="14.25" customHeight="1">
      <c r="A678" s="15"/>
      <c r="B678" s="65"/>
      <c r="G678" s="66"/>
      <c r="K678" s="15"/>
      <c r="L678" s="15"/>
      <c r="M678" s="15"/>
    </row>
    <row r="679" spans="1:13" ht="14.25" customHeight="1">
      <c r="A679" s="15"/>
      <c r="B679" s="65"/>
      <c r="G679" s="66"/>
      <c r="K679" s="15"/>
      <c r="L679" s="15"/>
      <c r="M679" s="15"/>
    </row>
    <row r="680" spans="1:13" ht="14.25" customHeight="1">
      <c r="A680" s="15"/>
      <c r="B680" s="65"/>
      <c r="G680" s="66"/>
      <c r="K680" s="15"/>
      <c r="L680" s="15"/>
      <c r="M680" s="15"/>
    </row>
    <row r="681" spans="1:13" ht="14.25" customHeight="1">
      <c r="A681" s="15"/>
      <c r="B681" s="65"/>
      <c r="G681" s="66"/>
      <c r="K681" s="15"/>
      <c r="L681" s="15"/>
      <c r="M681" s="15"/>
    </row>
    <row r="682" spans="1:13" ht="14.25" customHeight="1">
      <c r="A682" s="15"/>
      <c r="B682" s="65"/>
      <c r="G682" s="66"/>
      <c r="K682" s="15"/>
      <c r="L682" s="15"/>
      <c r="M682" s="15"/>
    </row>
    <row r="683" spans="1:13" ht="14.25" customHeight="1">
      <c r="A683" s="15"/>
      <c r="B683" s="65"/>
      <c r="G683" s="66"/>
      <c r="K683" s="15"/>
      <c r="L683" s="15"/>
      <c r="M683" s="15"/>
    </row>
    <row r="684" spans="1:13" ht="14.25" customHeight="1">
      <c r="A684" s="15"/>
      <c r="B684" s="65"/>
      <c r="G684" s="66"/>
      <c r="K684" s="15"/>
      <c r="L684" s="15"/>
      <c r="M684" s="15"/>
    </row>
    <row r="685" spans="1:13" ht="14.25" customHeight="1">
      <c r="A685" s="15"/>
      <c r="B685" s="65"/>
      <c r="G685" s="66"/>
      <c r="K685" s="15"/>
      <c r="L685" s="15"/>
      <c r="M685" s="15"/>
    </row>
    <row r="686" spans="1:13" ht="14.25" customHeight="1">
      <c r="A686" s="15"/>
      <c r="B686" s="65"/>
      <c r="G686" s="66"/>
      <c r="K686" s="15"/>
      <c r="L686" s="15"/>
      <c r="M686" s="15"/>
    </row>
    <row r="687" spans="1:13" ht="14.25" customHeight="1">
      <c r="A687" s="15"/>
      <c r="B687" s="65"/>
      <c r="G687" s="66"/>
      <c r="K687" s="15"/>
      <c r="L687" s="15"/>
      <c r="M687" s="15"/>
    </row>
    <row r="688" spans="1:13" ht="14.25" customHeight="1">
      <c r="A688" s="15"/>
      <c r="B688" s="65"/>
      <c r="G688" s="66"/>
      <c r="K688" s="15"/>
      <c r="L688" s="15"/>
      <c r="M688" s="15"/>
    </row>
    <row r="689" spans="1:13" ht="14.25" customHeight="1">
      <c r="A689" s="15"/>
      <c r="B689" s="65"/>
      <c r="G689" s="66"/>
      <c r="K689" s="15"/>
      <c r="L689" s="15"/>
      <c r="M689" s="15"/>
    </row>
    <row r="690" spans="1:13" ht="14.25" customHeight="1">
      <c r="A690" s="15"/>
      <c r="B690" s="65"/>
      <c r="G690" s="66"/>
      <c r="K690" s="15"/>
      <c r="L690" s="15"/>
      <c r="M690" s="15"/>
    </row>
    <row r="691" spans="1:13" ht="14.25" customHeight="1">
      <c r="A691" s="15"/>
      <c r="B691" s="65"/>
      <c r="G691" s="66"/>
      <c r="K691" s="15"/>
      <c r="L691" s="15"/>
      <c r="M691" s="15"/>
    </row>
    <row r="692" spans="1:13" ht="14.25" customHeight="1">
      <c r="A692" s="15"/>
      <c r="B692" s="65"/>
      <c r="G692" s="66"/>
      <c r="K692" s="15"/>
      <c r="L692" s="15"/>
      <c r="M692" s="15"/>
    </row>
    <row r="693" spans="1:13" ht="14.25" customHeight="1">
      <c r="A693" s="15"/>
      <c r="B693" s="65"/>
      <c r="G693" s="66"/>
      <c r="K693" s="15"/>
      <c r="L693" s="15"/>
      <c r="M693" s="15"/>
    </row>
    <row r="694" spans="1:13" ht="14.25" customHeight="1">
      <c r="A694" s="15"/>
      <c r="B694" s="65"/>
      <c r="G694" s="66"/>
      <c r="K694" s="15"/>
      <c r="L694" s="15"/>
      <c r="M694" s="15"/>
    </row>
    <row r="695" spans="1:13" ht="14.25" customHeight="1">
      <c r="A695" s="15"/>
      <c r="B695" s="65"/>
      <c r="G695" s="66"/>
      <c r="K695" s="15"/>
      <c r="L695" s="15"/>
      <c r="M695" s="15"/>
    </row>
    <row r="696" spans="1:13" ht="14.25" customHeight="1">
      <c r="A696" s="15"/>
      <c r="B696" s="65"/>
      <c r="G696" s="66"/>
      <c r="K696" s="15"/>
      <c r="L696" s="15"/>
      <c r="M696" s="15"/>
    </row>
    <row r="697" spans="1:13" ht="14.25" customHeight="1">
      <c r="A697" s="15"/>
      <c r="B697" s="65"/>
      <c r="G697" s="66"/>
      <c r="K697" s="15"/>
      <c r="L697" s="15"/>
      <c r="M697" s="15"/>
    </row>
    <row r="698" spans="1:13" ht="14.25" customHeight="1">
      <c r="A698" s="15"/>
      <c r="B698" s="65"/>
      <c r="G698" s="66"/>
      <c r="K698" s="15"/>
      <c r="L698" s="15"/>
      <c r="M698" s="15"/>
    </row>
    <row r="699" spans="1:13" ht="14.25" customHeight="1">
      <c r="A699" s="15"/>
      <c r="B699" s="65"/>
      <c r="G699" s="66"/>
      <c r="K699" s="15"/>
      <c r="L699" s="15"/>
      <c r="M699" s="15"/>
    </row>
    <row r="700" spans="1:13" ht="14.25" customHeight="1">
      <c r="A700" s="15"/>
      <c r="B700" s="65"/>
      <c r="G700" s="66"/>
      <c r="K700" s="15"/>
      <c r="L700" s="15"/>
      <c r="M700" s="15"/>
    </row>
    <row r="701" spans="1:13" ht="14.25" customHeight="1">
      <c r="A701" s="15"/>
      <c r="B701" s="65"/>
      <c r="G701" s="66"/>
      <c r="K701" s="15"/>
      <c r="L701" s="15"/>
      <c r="M701" s="15"/>
    </row>
    <row r="702" spans="1:13" ht="14.25" customHeight="1">
      <c r="A702" s="15"/>
      <c r="B702" s="65"/>
      <c r="G702" s="66"/>
      <c r="K702" s="15"/>
      <c r="L702" s="15"/>
      <c r="M702" s="15"/>
    </row>
    <row r="703" spans="1:13" ht="14.25" customHeight="1">
      <c r="A703" s="15"/>
      <c r="B703" s="65"/>
      <c r="G703" s="66"/>
      <c r="K703" s="15"/>
      <c r="L703" s="15"/>
      <c r="M703" s="15"/>
    </row>
    <row r="704" spans="1:13" ht="14.25" customHeight="1">
      <c r="A704" s="15"/>
      <c r="B704" s="65"/>
      <c r="G704" s="66"/>
      <c r="K704" s="15"/>
      <c r="L704" s="15"/>
      <c r="M704" s="15"/>
    </row>
    <row r="705" spans="1:13" ht="14.25" customHeight="1">
      <c r="A705" s="15"/>
      <c r="B705" s="65"/>
      <c r="G705" s="66"/>
      <c r="K705" s="15"/>
      <c r="L705" s="15"/>
      <c r="M705" s="15"/>
    </row>
    <row r="706" spans="1:13" ht="14.25" customHeight="1">
      <c r="A706" s="15"/>
      <c r="B706" s="65"/>
      <c r="G706" s="66"/>
      <c r="K706" s="15"/>
      <c r="L706" s="15"/>
      <c r="M706" s="15"/>
    </row>
    <row r="707" spans="1:13" ht="14.25" customHeight="1">
      <c r="A707" s="15"/>
      <c r="B707" s="65"/>
      <c r="G707" s="66"/>
      <c r="K707" s="15"/>
      <c r="L707" s="15"/>
      <c r="M707" s="15"/>
    </row>
    <row r="708" spans="1:13" ht="14.25" customHeight="1">
      <c r="A708" s="15"/>
      <c r="B708" s="65"/>
      <c r="G708" s="66"/>
      <c r="K708" s="15"/>
      <c r="L708" s="15"/>
      <c r="M708" s="15"/>
    </row>
    <row r="709" spans="1:13" ht="14.25" customHeight="1">
      <c r="A709" s="15"/>
      <c r="B709" s="65"/>
      <c r="G709" s="66"/>
      <c r="K709" s="15"/>
      <c r="L709" s="15"/>
      <c r="M709" s="15"/>
    </row>
    <row r="710" spans="1:13" ht="14.25" customHeight="1">
      <c r="A710" s="15"/>
      <c r="B710" s="65"/>
      <c r="G710" s="66"/>
      <c r="K710" s="15"/>
      <c r="L710" s="15"/>
      <c r="M710" s="15"/>
    </row>
    <row r="711" spans="1:13" ht="14.25" customHeight="1">
      <c r="A711" s="15"/>
      <c r="B711" s="65"/>
      <c r="G711" s="66"/>
      <c r="K711" s="15"/>
      <c r="L711" s="15"/>
      <c r="M711" s="15"/>
    </row>
    <row r="712" spans="1:13" ht="14.25" customHeight="1">
      <c r="A712" s="15"/>
      <c r="B712" s="65"/>
      <c r="G712" s="66"/>
      <c r="K712" s="15"/>
      <c r="L712" s="15"/>
      <c r="M712" s="15"/>
    </row>
    <row r="713" spans="1:13" ht="14.25" customHeight="1">
      <c r="A713" s="15"/>
      <c r="B713" s="65"/>
      <c r="G713" s="66"/>
      <c r="K713" s="15"/>
      <c r="L713" s="15"/>
      <c r="M713" s="15"/>
    </row>
    <row r="714" spans="1:13" ht="14.25" customHeight="1">
      <c r="A714" s="15"/>
      <c r="B714" s="65"/>
      <c r="G714" s="66"/>
      <c r="K714" s="15"/>
      <c r="L714" s="15"/>
      <c r="M714" s="15"/>
    </row>
    <row r="715" spans="1:13" ht="14.25" customHeight="1">
      <c r="A715" s="15"/>
      <c r="B715" s="65"/>
      <c r="G715" s="66"/>
      <c r="K715" s="15"/>
      <c r="L715" s="15"/>
      <c r="M715" s="15"/>
    </row>
    <row r="716" spans="1:13" ht="14.25" customHeight="1">
      <c r="A716" s="15"/>
      <c r="B716" s="65"/>
      <c r="G716" s="66"/>
      <c r="K716" s="15"/>
      <c r="L716" s="15"/>
      <c r="M716" s="15"/>
    </row>
    <row r="717" spans="1:13" ht="14.25" customHeight="1">
      <c r="A717" s="15"/>
      <c r="B717" s="65"/>
      <c r="G717" s="66"/>
      <c r="K717" s="15"/>
      <c r="L717" s="15"/>
      <c r="M717" s="15"/>
    </row>
    <row r="718" spans="1:13" ht="14.25" customHeight="1">
      <c r="A718" s="15"/>
      <c r="B718" s="65"/>
      <c r="G718" s="66"/>
      <c r="K718" s="15"/>
      <c r="L718" s="15"/>
      <c r="M718" s="15"/>
    </row>
    <row r="719" spans="1:13" ht="14.25" customHeight="1">
      <c r="A719" s="15"/>
      <c r="B719" s="65"/>
      <c r="G719" s="66"/>
      <c r="K719" s="15"/>
      <c r="L719" s="15"/>
      <c r="M719" s="15"/>
    </row>
    <row r="720" spans="1:13" ht="14.25" customHeight="1">
      <c r="A720" s="15"/>
      <c r="B720" s="65"/>
      <c r="G720" s="66"/>
      <c r="K720" s="15"/>
      <c r="L720" s="15"/>
      <c r="M720" s="15"/>
    </row>
    <row r="721" spans="1:13" ht="14.25" customHeight="1">
      <c r="A721" s="15"/>
      <c r="B721" s="65"/>
      <c r="G721" s="66"/>
      <c r="K721" s="15"/>
      <c r="L721" s="15"/>
      <c r="M721" s="15"/>
    </row>
    <row r="722" spans="1:13" ht="14.25" customHeight="1">
      <c r="A722" s="15"/>
      <c r="B722" s="65"/>
      <c r="G722" s="66"/>
      <c r="K722" s="15"/>
      <c r="L722" s="15"/>
      <c r="M722" s="15"/>
    </row>
    <row r="723" spans="1:13" ht="14.25" customHeight="1">
      <c r="A723" s="15"/>
      <c r="B723" s="65"/>
      <c r="G723" s="66"/>
      <c r="K723" s="15"/>
      <c r="L723" s="15"/>
      <c r="M723" s="15"/>
    </row>
    <row r="724" spans="1:13" ht="14.25" customHeight="1">
      <c r="A724" s="15"/>
      <c r="B724" s="65"/>
      <c r="G724" s="66"/>
      <c r="K724" s="15"/>
      <c r="L724" s="15"/>
      <c r="M724" s="15"/>
    </row>
    <row r="725" spans="1:13" ht="14.25" customHeight="1">
      <c r="A725" s="15"/>
      <c r="B725" s="65"/>
      <c r="G725" s="66"/>
      <c r="K725" s="15"/>
      <c r="L725" s="15"/>
      <c r="M725" s="15"/>
    </row>
    <row r="726" spans="1:13" ht="14.25" customHeight="1">
      <c r="A726" s="15"/>
      <c r="B726" s="65"/>
      <c r="G726" s="66"/>
      <c r="K726" s="15"/>
      <c r="L726" s="15"/>
      <c r="M726" s="15"/>
    </row>
    <row r="727" spans="1:13" ht="14.25" customHeight="1">
      <c r="A727" s="15"/>
      <c r="B727" s="65"/>
      <c r="G727" s="66"/>
      <c r="K727" s="15"/>
      <c r="L727" s="15"/>
      <c r="M727" s="15"/>
    </row>
    <row r="728" spans="1:13" ht="14.25" customHeight="1">
      <c r="A728" s="15"/>
      <c r="B728" s="65"/>
      <c r="G728" s="66"/>
      <c r="K728" s="15"/>
      <c r="L728" s="15"/>
      <c r="M728" s="15"/>
    </row>
    <row r="729" spans="1:13" ht="14.25" customHeight="1">
      <c r="A729" s="15"/>
      <c r="B729" s="65"/>
      <c r="G729" s="66"/>
      <c r="K729" s="15"/>
      <c r="L729" s="15"/>
      <c r="M729" s="15"/>
    </row>
    <row r="730" spans="1:13" ht="14.25" customHeight="1">
      <c r="A730" s="15"/>
      <c r="B730" s="65"/>
      <c r="G730" s="66"/>
      <c r="K730" s="15"/>
      <c r="L730" s="15"/>
      <c r="M730" s="15"/>
    </row>
    <row r="731" spans="1:13" ht="14.25" customHeight="1">
      <c r="A731" s="15"/>
      <c r="B731" s="65"/>
      <c r="G731" s="66"/>
      <c r="K731" s="15"/>
      <c r="L731" s="15"/>
      <c r="M731" s="15"/>
    </row>
    <row r="732" spans="1:13" ht="14.25" customHeight="1">
      <c r="A732" s="15"/>
      <c r="B732" s="65"/>
      <c r="G732" s="66"/>
      <c r="K732" s="15"/>
      <c r="L732" s="15"/>
      <c r="M732" s="15"/>
    </row>
    <row r="733" spans="1:13" ht="14.25" customHeight="1">
      <c r="A733" s="15"/>
      <c r="B733" s="65"/>
      <c r="G733" s="66"/>
      <c r="K733" s="15"/>
      <c r="L733" s="15"/>
      <c r="M733" s="15"/>
    </row>
    <row r="734" spans="1:13" ht="14.25" customHeight="1">
      <c r="A734" s="15"/>
      <c r="B734" s="65"/>
      <c r="G734" s="66"/>
      <c r="K734" s="15"/>
      <c r="L734" s="15"/>
      <c r="M734" s="15"/>
    </row>
    <row r="735" spans="1:13" ht="14.25" customHeight="1">
      <c r="A735" s="15"/>
      <c r="B735" s="65"/>
      <c r="G735" s="66"/>
      <c r="K735" s="15"/>
      <c r="L735" s="15"/>
      <c r="M735" s="15"/>
    </row>
    <row r="736" spans="1:13" ht="14.25" customHeight="1">
      <c r="A736" s="15"/>
      <c r="B736" s="65"/>
      <c r="G736" s="66"/>
      <c r="K736" s="15"/>
      <c r="L736" s="15"/>
      <c r="M736" s="15"/>
    </row>
    <row r="737" spans="1:13" ht="14.25" customHeight="1">
      <c r="A737" s="15"/>
      <c r="B737" s="65"/>
      <c r="G737" s="66"/>
      <c r="K737" s="15"/>
      <c r="L737" s="15"/>
      <c r="M737" s="15"/>
    </row>
    <row r="738" spans="1:13" ht="14.25" customHeight="1">
      <c r="A738" s="15"/>
      <c r="B738" s="65"/>
      <c r="G738" s="66"/>
      <c r="K738" s="15"/>
      <c r="L738" s="15"/>
      <c r="M738" s="15"/>
    </row>
    <row r="739" spans="1:13" ht="14.25" customHeight="1">
      <c r="A739" s="15"/>
      <c r="B739" s="65"/>
      <c r="G739" s="66"/>
      <c r="K739" s="15"/>
      <c r="L739" s="15"/>
      <c r="M739" s="15"/>
    </row>
    <row r="740" spans="1:13" ht="14.25" customHeight="1">
      <c r="A740" s="15"/>
      <c r="B740" s="65"/>
      <c r="G740" s="66"/>
      <c r="K740" s="15"/>
      <c r="L740" s="15"/>
      <c r="M740" s="15"/>
    </row>
    <row r="741" spans="1:13" ht="14.25" customHeight="1">
      <c r="A741" s="15"/>
      <c r="B741" s="65"/>
      <c r="G741" s="66"/>
      <c r="K741" s="15"/>
      <c r="L741" s="15"/>
      <c r="M741" s="15"/>
    </row>
    <row r="742" spans="1:13" ht="14.25" customHeight="1">
      <c r="A742" s="15"/>
      <c r="B742" s="65"/>
      <c r="G742" s="66"/>
      <c r="K742" s="15"/>
      <c r="L742" s="15"/>
      <c r="M742" s="15"/>
    </row>
    <row r="743" spans="1:13" ht="14.25" customHeight="1">
      <c r="A743" s="15"/>
      <c r="B743" s="65"/>
      <c r="G743" s="66"/>
      <c r="K743" s="15"/>
      <c r="L743" s="15"/>
      <c r="M743" s="15"/>
    </row>
    <row r="744" spans="1:13" ht="14.25" customHeight="1">
      <c r="A744" s="15"/>
      <c r="B744" s="65"/>
      <c r="G744" s="66"/>
      <c r="K744" s="15"/>
      <c r="L744" s="15"/>
      <c r="M744" s="15"/>
    </row>
    <row r="745" spans="1:13" ht="14.25" customHeight="1">
      <c r="A745" s="15"/>
      <c r="B745" s="65"/>
      <c r="G745" s="66"/>
      <c r="K745" s="15"/>
      <c r="L745" s="15"/>
      <c r="M745" s="15"/>
    </row>
    <row r="746" spans="1:13" ht="14.25" customHeight="1">
      <c r="A746" s="15"/>
      <c r="B746" s="65"/>
      <c r="G746" s="66"/>
      <c r="K746" s="15"/>
      <c r="L746" s="15"/>
      <c r="M746" s="15"/>
    </row>
    <row r="747" spans="1:13" ht="14.25" customHeight="1">
      <c r="A747" s="15"/>
      <c r="B747" s="65"/>
      <c r="G747" s="66"/>
      <c r="K747" s="15"/>
      <c r="L747" s="15"/>
      <c r="M747" s="15"/>
    </row>
    <row r="748" spans="1:13" ht="14.25" customHeight="1">
      <c r="A748" s="15"/>
      <c r="B748" s="65"/>
      <c r="G748" s="66"/>
      <c r="K748" s="15"/>
      <c r="L748" s="15"/>
      <c r="M748" s="15"/>
    </row>
    <row r="749" spans="1:13" ht="14.25" customHeight="1">
      <c r="A749" s="15"/>
      <c r="B749" s="65"/>
      <c r="G749" s="66"/>
      <c r="K749" s="15"/>
      <c r="L749" s="15"/>
      <c r="M749" s="15"/>
    </row>
    <row r="750" spans="1:13" ht="14.25" customHeight="1">
      <c r="A750" s="15"/>
      <c r="B750" s="65"/>
      <c r="G750" s="66"/>
      <c r="K750" s="15"/>
      <c r="L750" s="15"/>
      <c r="M750" s="15"/>
    </row>
    <row r="751" spans="1:13" ht="14.25" customHeight="1">
      <c r="A751" s="15"/>
      <c r="B751" s="65"/>
      <c r="G751" s="66"/>
      <c r="K751" s="15"/>
      <c r="L751" s="15"/>
      <c r="M751" s="15"/>
    </row>
    <row r="752" spans="1:13" ht="14.25" customHeight="1">
      <c r="A752" s="15"/>
      <c r="B752" s="65"/>
      <c r="G752" s="66"/>
      <c r="K752" s="15"/>
      <c r="L752" s="15"/>
      <c r="M752" s="15"/>
    </row>
    <row r="753" spans="1:13" ht="14.25" customHeight="1">
      <c r="A753" s="15"/>
      <c r="B753" s="65"/>
      <c r="G753" s="66"/>
      <c r="K753" s="15"/>
      <c r="L753" s="15"/>
      <c r="M753" s="15"/>
    </row>
    <row r="754" spans="1:13" ht="14.25" customHeight="1">
      <c r="A754" s="15"/>
      <c r="B754" s="65"/>
      <c r="G754" s="66"/>
      <c r="K754" s="15"/>
      <c r="L754" s="15"/>
      <c r="M754" s="15"/>
    </row>
    <row r="755" spans="1:13" ht="14.25" customHeight="1">
      <c r="A755" s="15"/>
      <c r="B755" s="65"/>
      <c r="G755" s="66"/>
      <c r="K755" s="15"/>
      <c r="L755" s="15"/>
      <c r="M755" s="15"/>
    </row>
    <row r="756" spans="1:13" ht="14.25" customHeight="1">
      <c r="A756" s="15"/>
      <c r="B756" s="65"/>
      <c r="G756" s="66"/>
      <c r="K756" s="15"/>
      <c r="L756" s="15"/>
      <c r="M756" s="15"/>
    </row>
    <row r="757" spans="1:13" ht="14.25" customHeight="1">
      <c r="A757" s="15"/>
      <c r="B757" s="65"/>
      <c r="G757" s="66"/>
      <c r="K757" s="15"/>
      <c r="L757" s="15"/>
      <c r="M757" s="15"/>
    </row>
    <row r="758" spans="1:13" ht="14.25" customHeight="1">
      <c r="A758" s="15"/>
      <c r="B758" s="65"/>
      <c r="G758" s="66"/>
      <c r="K758" s="15"/>
      <c r="L758" s="15"/>
      <c r="M758" s="15"/>
    </row>
    <row r="759" spans="1:13" ht="14.25" customHeight="1">
      <c r="A759" s="15"/>
      <c r="B759" s="65"/>
      <c r="G759" s="66"/>
      <c r="K759" s="15"/>
      <c r="L759" s="15"/>
      <c r="M759" s="15"/>
    </row>
    <row r="760" spans="1:13" ht="14.25" customHeight="1">
      <c r="A760" s="15"/>
      <c r="B760" s="65"/>
      <c r="G760" s="66"/>
      <c r="K760" s="15"/>
      <c r="L760" s="15"/>
      <c r="M760" s="15"/>
    </row>
    <row r="761" spans="1:13" ht="14.25" customHeight="1">
      <c r="A761" s="15"/>
      <c r="B761" s="65"/>
      <c r="G761" s="66"/>
      <c r="K761" s="15"/>
      <c r="L761" s="15"/>
      <c r="M761" s="15"/>
    </row>
    <row r="762" spans="1:13" ht="14.25" customHeight="1">
      <c r="A762" s="15"/>
      <c r="B762" s="65"/>
      <c r="G762" s="66"/>
      <c r="K762" s="15"/>
      <c r="L762" s="15"/>
      <c r="M762" s="15"/>
    </row>
    <row r="763" spans="1:13" ht="14.25" customHeight="1">
      <c r="A763" s="15"/>
      <c r="B763" s="65"/>
      <c r="G763" s="66"/>
      <c r="K763" s="15"/>
      <c r="L763" s="15"/>
      <c r="M763" s="15"/>
    </row>
    <row r="764" spans="1:13" ht="14.25" customHeight="1">
      <c r="A764" s="15"/>
      <c r="B764" s="65"/>
      <c r="G764" s="66"/>
      <c r="K764" s="15"/>
      <c r="L764" s="15"/>
      <c r="M764" s="15"/>
    </row>
    <row r="765" spans="1:13" ht="14.25" customHeight="1">
      <c r="A765" s="15"/>
      <c r="B765" s="65"/>
      <c r="G765" s="66"/>
      <c r="K765" s="15"/>
      <c r="L765" s="15"/>
      <c r="M765" s="15"/>
    </row>
    <row r="766" spans="1:13" ht="14.25" customHeight="1">
      <c r="A766" s="15"/>
      <c r="B766" s="65"/>
      <c r="G766" s="66"/>
      <c r="K766" s="15"/>
      <c r="L766" s="15"/>
      <c r="M766" s="15"/>
    </row>
    <row r="767" spans="1:13" ht="14.25" customHeight="1">
      <c r="A767" s="15"/>
      <c r="B767" s="65"/>
      <c r="G767" s="66"/>
      <c r="K767" s="15"/>
      <c r="L767" s="15"/>
      <c r="M767" s="15"/>
    </row>
    <row r="768" spans="1:13" ht="14.25" customHeight="1">
      <c r="A768" s="15"/>
      <c r="B768" s="65"/>
      <c r="G768" s="66"/>
      <c r="K768" s="15"/>
      <c r="L768" s="15"/>
      <c r="M768" s="15"/>
    </row>
    <row r="769" spans="1:13" ht="14.25" customHeight="1">
      <c r="A769" s="15"/>
      <c r="B769" s="65"/>
      <c r="G769" s="66"/>
      <c r="K769" s="15"/>
      <c r="L769" s="15"/>
      <c r="M769" s="15"/>
    </row>
    <row r="770" spans="1:13" ht="14.25" customHeight="1">
      <c r="A770" s="15"/>
      <c r="B770" s="65"/>
      <c r="G770" s="66"/>
      <c r="K770" s="15"/>
      <c r="L770" s="15"/>
      <c r="M770" s="15"/>
    </row>
    <row r="771" spans="1:13" ht="14.25" customHeight="1">
      <c r="A771" s="15"/>
      <c r="B771" s="65"/>
      <c r="G771" s="66"/>
      <c r="K771" s="15"/>
      <c r="L771" s="15"/>
      <c r="M771" s="15"/>
    </row>
    <row r="772" spans="1:13" ht="14.25" customHeight="1">
      <c r="A772" s="15"/>
      <c r="B772" s="65"/>
      <c r="G772" s="66"/>
      <c r="K772" s="15"/>
      <c r="L772" s="15"/>
      <c r="M772" s="15"/>
    </row>
    <row r="773" spans="1:13" ht="14.25" customHeight="1">
      <c r="A773" s="15"/>
      <c r="B773" s="65"/>
      <c r="G773" s="66"/>
      <c r="K773" s="15"/>
      <c r="L773" s="15"/>
      <c r="M773" s="15"/>
    </row>
    <row r="774" spans="1:13" ht="14.25" customHeight="1">
      <c r="A774" s="15"/>
      <c r="B774" s="65"/>
      <c r="G774" s="66"/>
      <c r="K774" s="15"/>
      <c r="L774" s="15"/>
      <c r="M774" s="15"/>
    </row>
    <row r="775" spans="1:13" ht="14.25" customHeight="1">
      <c r="A775" s="15"/>
      <c r="B775" s="65"/>
      <c r="G775" s="66"/>
      <c r="K775" s="15"/>
      <c r="L775" s="15"/>
      <c r="M775" s="15"/>
    </row>
    <row r="776" spans="1:13" ht="14.25" customHeight="1">
      <c r="A776" s="15"/>
      <c r="B776" s="65"/>
      <c r="G776" s="66"/>
      <c r="K776" s="15"/>
      <c r="L776" s="15"/>
      <c r="M776" s="15"/>
    </row>
    <row r="777" spans="1:13" ht="14.25" customHeight="1">
      <c r="A777" s="15"/>
      <c r="B777" s="65"/>
      <c r="G777" s="66"/>
      <c r="K777" s="15"/>
      <c r="L777" s="15"/>
      <c r="M777" s="15"/>
    </row>
    <row r="778" spans="1:13" ht="14.25" customHeight="1">
      <c r="A778" s="15"/>
      <c r="B778" s="65"/>
      <c r="G778" s="66"/>
      <c r="K778" s="15"/>
      <c r="L778" s="15"/>
      <c r="M778" s="15"/>
    </row>
    <row r="779" spans="1:13" ht="14.25" customHeight="1">
      <c r="A779" s="15"/>
      <c r="B779" s="65"/>
      <c r="G779" s="66"/>
      <c r="K779" s="15"/>
      <c r="L779" s="15"/>
      <c r="M779" s="15"/>
    </row>
    <row r="780" spans="1:13" ht="14.25" customHeight="1">
      <c r="A780" s="15"/>
      <c r="B780" s="65"/>
      <c r="G780" s="66"/>
      <c r="K780" s="15"/>
      <c r="L780" s="15"/>
      <c r="M780" s="15"/>
    </row>
    <row r="781" spans="1:13" ht="14.25" customHeight="1">
      <c r="A781" s="15"/>
      <c r="B781" s="65"/>
      <c r="G781" s="66"/>
      <c r="K781" s="15"/>
      <c r="L781" s="15"/>
      <c r="M781" s="15"/>
    </row>
    <row r="782" spans="1:13" ht="14.25" customHeight="1">
      <c r="A782" s="15"/>
      <c r="B782" s="65"/>
      <c r="G782" s="66"/>
      <c r="K782" s="15"/>
      <c r="L782" s="15"/>
      <c r="M782" s="15"/>
    </row>
    <row r="783" spans="1:13" ht="14.25" customHeight="1">
      <c r="A783" s="15"/>
      <c r="B783" s="65"/>
      <c r="G783" s="66"/>
      <c r="K783" s="15"/>
      <c r="L783" s="15"/>
      <c r="M783" s="15"/>
    </row>
    <row r="784" spans="1:13" ht="14.25" customHeight="1">
      <c r="A784" s="15"/>
      <c r="B784" s="65"/>
      <c r="G784" s="66"/>
      <c r="K784" s="15"/>
      <c r="L784" s="15"/>
      <c r="M784" s="15"/>
    </row>
    <row r="785" spans="1:13" ht="14.25" customHeight="1">
      <c r="A785" s="15"/>
      <c r="B785" s="65"/>
      <c r="G785" s="66"/>
      <c r="K785" s="15"/>
      <c r="L785" s="15"/>
      <c r="M785" s="15"/>
    </row>
    <row r="786" spans="1:13" ht="14.25" customHeight="1">
      <c r="A786" s="15"/>
      <c r="B786" s="65"/>
      <c r="G786" s="66"/>
      <c r="K786" s="15"/>
      <c r="L786" s="15"/>
      <c r="M786" s="15"/>
    </row>
    <row r="787" spans="1:13" ht="14.25" customHeight="1">
      <c r="A787" s="15"/>
      <c r="B787" s="65"/>
      <c r="G787" s="66"/>
      <c r="K787" s="15"/>
      <c r="L787" s="15"/>
      <c r="M787" s="15"/>
    </row>
    <row r="788" spans="1:13" ht="14.25" customHeight="1">
      <c r="A788" s="15"/>
      <c r="B788" s="65"/>
      <c r="G788" s="66"/>
      <c r="K788" s="15"/>
      <c r="L788" s="15"/>
      <c r="M788" s="15"/>
    </row>
    <row r="789" spans="1:13" ht="14.25" customHeight="1">
      <c r="A789" s="15"/>
      <c r="B789" s="65"/>
      <c r="G789" s="66"/>
      <c r="K789" s="15"/>
      <c r="L789" s="15"/>
      <c r="M789" s="15"/>
    </row>
    <row r="790" spans="1:13" ht="14.25" customHeight="1">
      <c r="A790" s="15"/>
      <c r="B790" s="65"/>
      <c r="G790" s="66"/>
      <c r="K790" s="15"/>
      <c r="L790" s="15"/>
      <c r="M790" s="15"/>
    </row>
    <row r="791" spans="1:13" ht="14.25" customHeight="1">
      <c r="A791" s="15"/>
      <c r="B791" s="65"/>
      <c r="G791" s="66"/>
      <c r="K791" s="15"/>
      <c r="L791" s="15"/>
      <c r="M791" s="15"/>
    </row>
    <row r="792" spans="1:13" ht="14.25" customHeight="1">
      <c r="A792" s="15"/>
      <c r="B792" s="65"/>
      <c r="G792" s="66"/>
      <c r="K792" s="15"/>
      <c r="L792" s="15"/>
      <c r="M792" s="15"/>
    </row>
    <row r="793" spans="1:13" ht="14.25" customHeight="1">
      <c r="A793" s="15"/>
      <c r="B793" s="65"/>
      <c r="G793" s="66"/>
      <c r="K793" s="15"/>
      <c r="L793" s="15"/>
      <c r="M793" s="15"/>
    </row>
    <row r="794" spans="1:13" ht="14.25" customHeight="1">
      <c r="A794" s="15"/>
      <c r="B794" s="65"/>
      <c r="G794" s="66"/>
      <c r="K794" s="15"/>
      <c r="L794" s="15"/>
      <c r="M794" s="15"/>
    </row>
    <row r="795" spans="1:13" ht="14.25" customHeight="1">
      <c r="A795" s="15"/>
      <c r="B795" s="65"/>
      <c r="G795" s="66"/>
      <c r="K795" s="15"/>
      <c r="L795" s="15"/>
      <c r="M795" s="15"/>
    </row>
    <row r="796" spans="1:13" ht="14.25" customHeight="1">
      <c r="A796" s="15"/>
      <c r="B796" s="65"/>
      <c r="G796" s="66"/>
      <c r="K796" s="15"/>
      <c r="L796" s="15"/>
      <c r="M796" s="15"/>
    </row>
    <row r="797" spans="1:13" ht="14.25" customHeight="1">
      <c r="A797" s="15"/>
      <c r="B797" s="65"/>
      <c r="G797" s="66"/>
      <c r="K797" s="15"/>
      <c r="L797" s="15"/>
      <c r="M797" s="15"/>
    </row>
    <row r="798" spans="1:13" ht="14.25" customHeight="1">
      <c r="A798" s="15"/>
      <c r="B798" s="65"/>
      <c r="G798" s="66"/>
      <c r="K798" s="15"/>
      <c r="L798" s="15"/>
      <c r="M798" s="15"/>
    </row>
    <row r="799" spans="1:13" ht="14.25" customHeight="1">
      <c r="A799" s="15"/>
      <c r="B799" s="65"/>
      <c r="G799" s="66"/>
      <c r="K799" s="15"/>
      <c r="L799" s="15"/>
      <c r="M799" s="15"/>
    </row>
    <row r="800" spans="1:13" ht="14.25" customHeight="1">
      <c r="A800" s="15"/>
      <c r="B800" s="65"/>
      <c r="G800" s="66"/>
      <c r="K800" s="15"/>
      <c r="L800" s="15"/>
      <c r="M800" s="15"/>
    </row>
    <row r="801" spans="1:13" ht="14.25" customHeight="1">
      <c r="A801" s="15"/>
      <c r="B801" s="65"/>
      <c r="G801" s="66"/>
      <c r="K801" s="15"/>
      <c r="L801" s="15"/>
      <c r="M801" s="15"/>
    </row>
    <row r="802" spans="1:13" ht="14.25" customHeight="1">
      <c r="A802" s="15"/>
      <c r="B802" s="65"/>
      <c r="G802" s="66"/>
      <c r="K802" s="15"/>
      <c r="L802" s="15"/>
      <c r="M802" s="15"/>
    </row>
    <row r="803" spans="1:13" ht="14.25" customHeight="1">
      <c r="A803" s="15"/>
      <c r="B803" s="65"/>
      <c r="G803" s="66"/>
      <c r="K803" s="15"/>
      <c r="L803" s="15"/>
      <c r="M803" s="15"/>
    </row>
    <row r="804" spans="1:13" ht="14.25" customHeight="1">
      <c r="A804" s="15"/>
      <c r="B804" s="65"/>
      <c r="G804" s="66"/>
      <c r="K804" s="15"/>
      <c r="L804" s="15"/>
      <c r="M804" s="15"/>
    </row>
    <row r="805" spans="1:13" ht="14.25" customHeight="1">
      <c r="A805" s="15"/>
      <c r="B805" s="65"/>
      <c r="G805" s="66"/>
      <c r="K805" s="15"/>
      <c r="L805" s="15"/>
      <c r="M805" s="15"/>
    </row>
    <row r="806" spans="1:13" ht="14.25" customHeight="1">
      <c r="A806" s="15"/>
      <c r="B806" s="65"/>
      <c r="G806" s="66"/>
      <c r="K806" s="15"/>
      <c r="L806" s="15"/>
      <c r="M806" s="15"/>
    </row>
    <row r="807" spans="1:13" ht="14.25" customHeight="1">
      <c r="A807" s="15"/>
      <c r="B807" s="65"/>
      <c r="G807" s="66"/>
      <c r="K807" s="15"/>
      <c r="L807" s="15"/>
      <c r="M807" s="15"/>
    </row>
    <row r="808" spans="1:13" ht="14.25" customHeight="1">
      <c r="A808" s="15"/>
      <c r="B808" s="65"/>
      <c r="G808" s="66"/>
      <c r="K808" s="15"/>
      <c r="L808" s="15"/>
      <c r="M808" s="15"/>
    </row>
    <row r="809" spans="1:13" ht="14.25" customHeight="1">
      <c r="A809" s="15"/>
      <c r="B809" s="65"/>
      <c r="G809" s="66"/>
      <c r="K809" s="15"/>
      <c r="L809" s="15"/>
      <c r="M809" s="15"/>
    </row>
    <row r="810" spans="1:13" ht="14.25" customHeight="1">
      <c r="A810" s="15"/>
      <c r="B810" s="65"/>
      <c r="G810" s="66"/>
      <c r="K810" s="15"/>
      <c r="L810" s="15"/>
      <c r="M810" s="15"/>
    </row>
    <row r="811" spans="1:13" ht="14.25" customHeight="1">
      <c r="A811" s="15"/>
      <c r="B811" s="65"/>
      <c r="G811" s="66"/>
      <c r="K811" s="15"/>
      <c r="L811" s="15"/>
      <c r="M811" s="15"/>
    </row>
    <row r="812" spans="1:13" ht="14.25" customHeight="1">
      <c r="A812" s="15"/>
      <c r="B812" s="65"/>
      <c r="G812" s="66"/>
      <c r="K812" s="15"/>
      <c r="L812" s="15"/>
      <c r="M812" s="15"/>
    </row>
    <row r="813" spans="1:13" ht="14.25" customHeight="1">
      <c r="A813" s="15"/>
      <c r="B813" s="65"/>
      <c r="G813" s="66"/>
      <c r="K813" s="15"/>
      <c r="L813" s="15"/>
      <c r="M813" s="15"/>
    </row>
    <row r="814" spans="1:13" ht="14.25" customHeight="1">
      <c r="A814" s="15"/>
      <c r="B814" s="65"/>
      <c r="G814" s="66"/>
      <c r="K814" s="15"/>
      <c r="L814" s="15"/>
      <c r="M814" s="15"/>
    </row>
    <row r="815" spans="1:13" ht="14.25" customHeight="1">
      <c r="A815" s="15"/>
      <c r="B815" s="65"/>
      <c r="G815" s="66"/>
      <c r="K815" s="15"/>
      <c r="L815" s="15"/>
      <c r="M815" s="15"/>
    </row>
    <row r="816" spans="1:13" ht="14.25" customHeight="1">
      <c r="A816" s="15"/>
      <c r="B816" s="65"/>
      <c r="G816" s="66"/>
      <c r="K816" s="15"/>
      <c r="L816" s="15"/>
      <c r="M816" s="15"/>
    </row>
    <row r="817" spans="1:13" ht="14.25" customHeight="1">
      <c r="A817" s="15"/>
      <c r="B817" s="65"/>
      <c r="G817" s="66"/>
      <c r="K817" s="15"/>
      <c r="L817" s="15"/>
      <c r="M817" s="15"/>
    </row>
    <row r="818" spans="1:13" ht="14.25" customHeight="1">
      <c r="A818" s="15"/>
      <c r="B818" s="65"/>
      <c r="G818" s="66"/>
      <c r="K818" s="15"/>
      <c r="L818" s="15"/>
      <c r="M818" s="15"/>
    </row>
    <row r="819" spans="1:13" ht="14.25" customHeight="1">
      <c r="A819" s="15"/>
      <c r="B819" s="65"/>
      <c r="G819" s="66"/>
      <c r="K819" s="15"/>
      <c r="L819" s="15"/>
      <c r="M819" s="15"/>
    </row>
    <row r="820" spans="1:13" ht="14.25" customHeight="1">
      <c r="A820" s="15"/>
      <c r="B820" s="65"/>
      <c r="G820" s="66"/>
      <c r="K820" s="15"/>
      <c r="L820" s="15"/>
      <c r="M820" s="15"/>
    </row>
    <row r="821" spans="1:13" ht="14.25" customHeight="1">
      <c r="A821" s="15"/>
      <c r="B821" s="65"/>
      <c r="G821" s="66"/>
      <c r="K821" s="15"/>
      <c r="L821" s="15"/>
      <c r="M821" s="15"/>
    </row>
    <row r="822" spans="1:13" ht="14.25" customHeight="1">
      <c r="A822" s="15"/>
      <c r="B822" s="65"/>
      <c r="G822" s="66"/>
      <c r="K822" s="15"/>
      <c r="L822" s="15"/>
      <c r="M822" s="15"/>
    </row>
    <row r="823" spans="1:13" ht="14.25" customHeight="1">
      <c r="A823" s="15"/>
      <c r="B823" s="65"/>
      <c r="G823" s="66"/>
      <c r="K823" s="15"/>
      <c r="L823" s="15"/>
      <c r="M823" s="15"/>
    </row>
    <row r="824" spans="1:13" ht="14.25" customHeight="1">
      <c r="A824" s="15"/>
      <c r="B824" s="65"/>
      <c r="G824" s="66"/>
      <c r="K824" s="15"/>
      <c r="L824" s="15"/>
      <c r="M824" s="15"/>
    </row>
    <row r="825" spans="1:13" ht="14.25" customHeight="1">
      <c r="A825" s="15"/>
      <c r="B825" s="65"/>
      <c r="G825" s="66"/>
      <c r="K825" s="15"/>
      <c r="L825" s="15"/>
      <c r="M825" s="15"/>
    </row>
    <row r="826" spans="1:13" ht="14.25" customHeight="1">
      <c r="A826" s="15"/>
      <c r="B826" s="65"/>
      <c r="G826" s="66"/>
      <c r="K826" s="15"/>
      <c r="L826" s="15"/>
      <c r="M826" s="15"/>
    </row>
    <row r="827" spans="1:13" ht="14.25" customHeight="1">
      <c r="A827" s="15"/>
      <c r="B827" s="65"/>
      <c r="G827" s="66"/>
      <c r="K827" s="15"/>
      <c r="L827" s="15"/>
      <c r="M827" s="15"/>
    </row>
    <row r="828" spans="1:13" ht="14.25" customHeight="1">
      <c r="A828" s="15"/>
      <c r="B828" s="65"/>
      <c r="G828" s="66"/>
      <c r="K828" s="15"/>
      <c r="L828" s="15"/>
      <c r="M828" s="15"/>
    </row>
    <row r="829" spans="1:13" ht="14.25" customHeight="1">
      <c r="A829" s="15"/>
      <c r="B829" s="65"/>
      <c r="G829" s="66"/>
      <c r="K829" s="15"/>
      <c r="L829" s="15"/>
      <c r="M829" s="15"/>
    </row>
    <row r="830" spans="1:13" ht="14.25" customHeight="1">
      <c r="A830" s="15"/>
      <c r="B830" s="65"/>
      <c r="G830" s="66"/>
      <c r="K830" s="15"/>
      <c r="L830" s="15"/>
      <c r="M830" s="15"/>
    </row>
    <row r="831" spans="1:13" ht="14.25" customHeight="1">
      <c r="A831" s="15"/>
      <c r="B831" s="65"/>
      <c r="G831" s="66"/>
      <c r="K831" s="15"/>
      <c r="L831" s="15"/>
      <c r="M831" s="15"/>
    </row>
    <row r="832" spans="1:13" ht="14.25" customHeight="1">
      <c r="A832" s="15"/>
      <c r="B832" s="65"/>
      <c r="G832" s="66"/>
      <c r="K832" s="15"/>
      <c r="L832" s="15"/>
      <c r="M832" s="15"/>
    </row>
    <row r="833" spans="1:13" ht="14.25" customHeight="1">
      <c r="A833" s="15"/>
      <c r="B833" s="65"/>
      <c r="G833" s="66"/>
      <c r="K833" s="15"/>
      <c r="L833" s="15"/>
      <c r="M833" s="15"/>
    </row>
    <row r="834" spans="1:13" ht="14.25" customHeight="1">
      <c r="A834" s="15"/>
      <c r="B834" s="65"/>
      <c r="G834" s="66"/>
      <c r="K834" s="15"/>
      <c r="L834" s="15"/>
      <c r="M834" s="15"/>
    </row>
    <row r="835" spans="1:13" ht="14.25" customHeight="1">
      <c r="A835" s="15"/>
      <c r="B835" s="65"/>
      <c r="G835" s="66"/>
      <c r="K835" s="15"/>
      <c r="L835" s="15"/>
      <c r="M835" s="15"/>
    </row>
    <row r="836" spans="1:13" ht="14.25" customHeight="1">
      <c r="A836" s="15"/>
      <c r="B836" s="65"/>
      <c r="G836" s="66"/>
      <c r="K836" s="15"/>
      <c r="L836" s="15"/>
      <c r="M836" s="15"/>
    </row>
    <row r="837" spans="1:13" ht="14.25" customHeight="1">
      <c r="A837" s="15"/>
      <c r="B837" s="65"/>
      <c r="G837" s="66"/>
      <c r="K837" s="15"/>
      <c r="L837" s="15"/>
      <c r="M837" s="15"/>
    </row>
    <row r="838" spans="1:13" ht="14.25" customHeight="1">
      <c r="A838" s="15"/>
      <c r="B838" s="65"/>
      <c r="G838" s="66"/>
      <c r="K838" s="15"/>
      <c r="L838" s="15"/>
      <c r="M838" s="15"/>
    </row>
    <row r="839" spans="1:13" ht="14.25" customHeight="1">
      <c r="A839" s="15"/>
      <c r="B839" s="65"/>
      <c r="G839" s="66"/>
      <c r="K839" s="15"/>
      <c r="L839" s="15"/>
      <c r="M839" s="15"/>
    </row>
    <row r="840" spans="1:13" ht="14.25" customHeight="1">
      <c r="A840" s="15"/>
      <c r="B840" s="65"/>
      <c r="G840" s="66"/>
      <c r="K840" s="15"/>
      <c r="L840" s="15"/>
      <c r="M840" s="15"/>
    </row>
    <row r="841" spans="1:13" ht="14.25" customHeight="1">
      <c r="A841" s="15"/>
      <c r="B841" s="65"/>
      <c r="G841" s="66"/>
      <c r="K841" s="15"/>
      <c r="L841" s="15"/>
      <c r="M841" s="15"/>
    </row>
    <row r="842" spans="1:13" ht="14.25" customHeight="1">
      <c r="A842" s="15"/>
      <c r="B842" s="65"/>
      <c r="G842" s="66"/>
      <c r="K842" s="15"/>
      <c r="L842" s="15"/>
      <c r="M842" s="15"/>
    </row>
    <row r="843" spans="1:13" ht="14.25" customHeight="1">
      <c r="A843" s="15"/>
      <c r="B843" s="65"/>
      <c r="G843" s="66"/>
      <c r="K843" s="15"/>
      <c r="L843" s="15"/>
      <c r="M843" s="15"/>
    </row>
    <row r="844" spans="1:13" ht="14.25" customHeight="1">
      <c r="A844" s="15"/>
      <c r="B844" s="65"/>
      <c r="G844" s="66"/>
      <c r="K844" s="15"/>
      <c r="L844" s="15"/>
      <c r="M844" s="15"/>
    </row>
    <row r="845" spans="1:13" ht="14.25" customHeight="1">
      <c r="A845" s="15"/>
      <c r="B845" s="65"/>
      <c r="G845" s="66"/>
      <c r="K845" s="15"/>
      <c r="L845" s="15"/>
      <c r="M845" s="15"/>
    </row>
    <row r="846" spans="1:13" ht="14.25" customHeight="1">
      <c r="A846" s="15"/>
      <c r="B846" s="65"/>
      <c r="G846" s="66"/>
      <c r="K846" s="15"/>
      <c r="L846" s="15"/>
      <c r="M846" s="15"/>
    </row>
    <row r="847" spans="1:13" ht="14.25" customHeight="1">
      <c r="A847" s="15"/>
      <c r="B847" s="65"/>
      <c r="G847" s="66"/>
      <c r="K847" s="15"/>
      <c r="L847" s="15"/>
      <c r="M847" s="15"/>
    </row>
    <row r="848" spans="1:13" ht="14.25" customHeight="1">
      <c r="A848" s="15"/>
      <c r="B848" s="65"/>
      <c r="G848" s="66"/>
      <c r="K848" s="15"/>
      <c r="L848" s="15"/>
      <c r="M848" s="15"/>
    </row>
    <row r="849" spans="1:13" ht="14.25" customHeight="1">
      <c r="A849" s="15"/>
      <c r="B849" s="65"/>
      <c r="G849" s="66"/>
      <c r="K849" s="15"/>
      <c r="L849" s="15"/>
      <c r="M849" s="15"/>
    </row>
    <row r="850" spans="1:13" ht="14.25" customHeight="1">
      <c r="A850" s="15"/>
      <c r="B850" s="65"/>
      <c r="G850" s="66"/>
      <c r="K850" s="15"/>
      <c r="L850" s="15"/>
      <c r="M850" s="15"/>
    </row>
    <row r="851" spans="1:13" ht="14.25" customHeight="1">
      <c r="A851" s="15"/>
      <c r="B851" s="65"/>
      <c r="G851" s="66"/>
      <c r="K851" s="15"/>
      <c r="L851" s="15"/>
      <c r="M851" s="15"/>
    </row>
    <row r="852" spans="1:13" ht="14.25" customHeight="1">
      <c r="A852" s="15"/>
      <c r="B852" s="65"/>
      <c r="G852" s="66"/>
      <c r="K852" s="15"/>
      <c r="L852" s="15"/>
      <c r="M852" s="15"/>
    </row>
    <row r="853" spans="1:13" ht="14.25" customHeight="1">
      <c r="A853" s="15"/>
      <c r="B853" s="65"/>
      <c r="G853" s="66"/>
      <c r="K853" s="15"/>
      <c r="L853" s="15"/>
      <c r="M853" s="15"/>
    </row>
    <row r="854" spans="1:13" ht="14.25" customHeight="1">
      <c r="A854" s="15"/>
      <c r="B854" s="65"/>
      <c r="G854" s="66"/>
      <c r="K854" s="15"/>
      <c r="L854" s="15"/>
      <c r="M854" s="15"/>
    </row>
    <row r="855" spans="1:13" ht="14.25" customHeight="1">
      <c r="A855" s="15"/>
      <c r="B855" s="65"/>
      <c r="G855" s="66"/>
      <c r="K855" s="15"/>
      <c r="L855" s="15"/>
      <c r="M855" s="15"/>
    </row>
    <row r="856" spans="1:13" ht="14.25" customHeight="1">
      <c r="A856" s="15"/>
      <c r="B856" s="65"/>
      <c r="G856" s="66"/>
      <c r="K856" s="15"/>
      <c r="L856" s="15"/>
      <c r="M856" s="15"/>
    </row>
    <row r="857" spans="1:13" ht="14.25" customHeight="1">
      <c r="A857" s="15"/>
      <c r="B857" s="65"/>
      <c r="G857" s="66"/>
      <c r="K857" s="15"/>
      <c r="L857" s="15"/>
      <c r="M857" s="15"/>
    </row>
    <row r="858" spans="1:13" ht="14.25" customHeight="1">
      <c r="A858" s="15"/>
      <c r="B858" s="65"/>
      <c r="G858" s="66"/>
      <c r="K858" s="15"/>
      <c r="L858" s="15"/>
      <c r="M858" s="15"/>
    </row>
    <row r="859" spans="1:13" ht="14.25" customHeight="1">
      <c r="A859" s="15"/>
      <c r="B859" s="65"/>
      <c r="G859" s="66"/>
      <c r="K859" s="15"/>
      <c r="L859" s="15"/>
      <c r="M859" s="15"/>
    </row>
    <row r="860" spans="1:13" ht="14.25" customHeight="1">
      <c r="A860" s="15"/>
      <c r="B860" s="65"/>
      <c r="G860" s="66"/>
      <c r="K860" s="15"/>
      <c r="L860" s="15"/>
      <c r="M860" s="15"/>
    </row>
    <row r="861" spans="1:13" ht="14.25" customHeight="1">
      <c r="A861" s="15"/>
      <c r="B861" s="65"/>
      <c r="G861" s="66"/>
      <c r="K861" s="15"/>
      <c r="L861" s="15"/>
      <c r="M861" s="15"/>
    </row>
    <row r="862" spans="1:13" ht="14.25" customHeight="1">
      <c r="A862" s="15"/>
      <c r="B862" s="65"/>
      <c r="G862" s="66"/>
      <c r="K862" s="15"/>
      <c r="L862" s="15"/>
      <c r="M862" s="15"/>
    </row>
    <row r="863" spans="1:13" ht="14.25" customHeight="1">
      <c r="A863" s="15"/>
      <c r="B863" s="65"/>
      <c r="G863" s="66"/>
      <c r="K863" s="15"/>
      <c r="L863" s="15"/>
      <c r="M863" s="15"/>
    </row>
    <row r="864" spans="1:13" ht="14.25" customHeight="1">
      <c r="A864" s="15"/>
      <c r="B864" s="65"/>
      <c r="G864" s="66"/>
      <c r="K864" s="15"/>
      <c r="L864" s="15"/>
      <c r="M864" s="15"/>
    </row>
    <row r="865" spans="1:13" ht="14.25" customHeight="1">
      <c r="A865" s="15"/>
      <c r="B865" s="65"/>
      <c r="G865" s="66"/>
      <c r="K865" s="15"/>
      <c r="L865" s="15"/>
      <c r="M865" s="15"/>
    </row>
    <row r="866" spans="1:13" ht="14.25" customHeight="1">
      <c r="A866" s="15"/>
      <c r="B866" s="65"/>
      <c r="G866" s="66"/>
      <c r="K866" s="15"/>
      <c r="L866" s="15"/>
      <c r="M866" s="15"/>
    </row>
    <row r="867" spans="1:13" ht="14.25" customHeight="1">
      <c r="A867" s="15"/>
      <c r="B867" s="65"/>
      <c r="G867" s="66"/>
      <c r="K867" s="15"/>
      <c r="L867" s="15"/>
      <c r="M867" s="15"/>
    </row>
    <row r="868" spans="1:13" ht="14.25" customHeight="1">
      <c r="A868" s="15"/>
      <c r="B868" s="65"/>
      <c r="G868" s="66"/>
      <c r="K868" s="15"/>
      <c r="L868" s="15"/>
      <c r="M868" s="15"/>
    </row>
    <row r="869" spans="1:13" ht="14.25" customHeight="1">
      <c r="A869" s="15"/>
      <c r="B869" s="65"/>
      <c r="G869" s="66"/>
      <c r="K869" s="15"/>
      <c r="L869" s="15"/>
      <c r="M869" s="15"/>
    </row>
    <row r="870" spans="1:13" ht="14.25" customHeight="1">
      <c r="A870" s="15"/>
      <c r="B870" s="65"/>
      <c r="G870" s="66"/>
      <c r="K870" s="15"/>
      <c r="L870" s="15"/>
      <c r="M870" s="15"/>
    </row>
    <row r="871" spans="1:13" ht="14.25" customHeight="1">
      <c r="A871" s="15"/>
      <c r="B871" s="65"/>
      <c r="G871" s="66"/>
      <c r="K871" s="15"/>
      <c r="L871" s="15"/>
      <c r="M871" s="15"/>
    </row>
    <row r="872" spans="1:13" ht="14.25" customHeight="1">
      <c r="A872" s="15"/>
      <c r="B872" s="65"/>
      <c r="G872" s="66"/>
      <c r="K872" s="15"/>
      <c r="L872" s="15"/>
      <c r="M872" s="15"/>
    </row>
    <row r="873" spans="1:13" ht="14.25" customHeight="1">
      <c r="A873" s="15"/>
      <c r="B873" s="65"/>
      <c r="G873" s="66"/>
      <c r="K873" s="15"/>
      <c r="L873" s="15"/>
      <c r="M873" s="15"/>
    </row>
    <row r="874" spans="1:13" ht="14.25" customHeight="1">
      <c r="A874" s="15"/>
      <c r="B874" s="65"/>
      <c r="G874" s="66"/>
      <c r="K874" s="15"/>
      <c r="L874" s="15"/>
      <c r="M874" s="15"/>
    </row>
    <row r="875" spans="1:13" ht="14.25" customHeight="1">
      <c r="A875" s="15"/>
      <c r="B875" s="65"/>
      <c r="G875" s="66"/>
      <c r="K875" s="15"/>
      <c r="L875" s="15"/>
      <c r="M875" s="15"/>
    </row>
    <row r="876" spans="1:13" ht="14.25" customHeight="1">
      <c r="A876" s="15"/>
      <c r="B876" s="65"/>
      <c r="G876" s="66"/>
      <c r="K876" s="15"/>
      <c r="L876" s="15"/>
      <c r="M876" s="15"/>
    </row>
    <row r="877" spans="1:13" ht="14.25" customHeight="1">
      <c r="A877" s="15"/>
      <c r="B877" s="65"/>
      <c r="G877" s="66"/>
      <c r="K877" s="15"/>
      <c r="L877" s="15"/>
      <c r="M877" s="15"/>
    </row>
    <row r="878" spans="1:13" ht="14.25" customHeight="1">
      <c r="A878" s="15"/>
      <c r="B878" s="65"/>
      <c r="G878" s="66"/>
      <c r="K878" s="15"/>
      <c r="L878" s="15"/>
      <c r="M878" s="15"/>
    </row>
    <row r="879" spans="1:13" ht="14.25" customHeight="1">
      <c r="A879" s="15"/>
      <c r="B879" s="65"/>
      <c r="G879" s="66"/>
      <c r="K879" s="15"/>
      <c r="L879" s="15"/>
      <c r="M879" s="15"/>
    </row>
    <row r="880" spans="1:13" ht="14.25" customHeight="1">
      <c r="A880" s="15"/>
      <c r="B880" s="65"/>
      <c r="G880" s="66"/>
      <c r="K880" s="15"/>
      <c r="L880" s="15"/>
      <c r="M880" s="15"/>
    </row>
    <row r="881" spans="1:13" ht="14.25" customHeight="1">
      <c r="A881" s="15"/>
      <c r="B881" s="65"/>
      <c r="G881" s="66"/>
      <c r="K881" s="15"/>
      <c r="L881" s="15"/>
      <c r="M881" s="15"/>
    </row>
    <row r="882" spans="1:13" ht="14.25" customHeight="1">
      <c r="A882" s="15"/>
      <c r="B882" s="65"/>
      <c r="G882" s="66"/>
      <c r="K882" s="15"/>
      <c r="L882" s="15"/>
      <c r="M882" s="15"/>
    </row>
    <row r="883" spans="1:13" ht="14.25" customHeight="1">
      <c r="A883" s="15"/>
      <c r="B883" s="65"/>
      <c r="G883" s="66"/>
      <c r="K883" s="15"/>
      <c r="L883" s="15"/>
      <c r="M883" s="15"/>
    </row>
    <row r="884" spans="1:13" ht="14.25" customHeight="1">
      <c r="A884" s="15"/>
      <c r="B884" s="65"/>
      <c r="G884" s="66"/>
      <c r="K884" s="15"/>
      <c r="L884" s="15"/>
      <c r="M884" s="15"/>
    </row>
    <row r="885" spans="1:13" ht="14.25" customHeight="1">
      <c r="A885" s="15"/>
      <c r="B885" s="65"/>
      <c r="G885" s="66"/>
      <c r="K885" s="15"/>
      <c r="L885" s="15"/>
      <c r="M885" s="15"/>
    </row>
    <row r="886" spans="1:13" ht="14.25" customHeight="1">
      <c r="A886" s="15"/>
      <c r="B886" s="65"/>
      <c r="G886" s="66"/>
      <c r="K886" s="15"/>
      <c r="L886" s="15"/>
      <c r="M886" s="15"/>
    </row>
    <row r="887" spans="1:13" ht="14.25" customHeight="1">
      <c r="A887" s="15"/>
      <c r="B887" s="65"/>
      <c r="G887" s="66"/>
      <c r="K887" s="15"/>
      <c r="L887" s="15"/>
      <c r="M887" s="15"/>
    </row>
    <row r="888" spans="1:13" ht="14.25" customHeight="1">
      <c r="A888" s="15"/>
      <c r="B888" s="65"/>
      <c r="G888" s="66"/>
      <c r="K888" s="15"/>
      <c r="L888" s="15"/>
      <c r="M888" s="15"/>
    </row>
    <row r="889" spans="1:13" ht="14.25" customHeight="1">
      <c r="A889" s="15"/>
      <c r="B889" s="65"/>
      <c r="G889" s="66"/>
      <c r="K889" s="15"/>
      <c r="L889" s="15"/>
      <c r="M889" s="15"/>
    </row>
    <row r="890" spans="1:13" ht="14.25" customHeight="1">
      <c r="A890" s="15"/>
      <c r="B890" s="65"/>
      <c r="G890" s="66"/>
      <c r="K890" s="15"/>
      <c r="L890" s="15"/>
      <c r="M890" s="15"/>
    </row>
    <row r="891" spans="1:13" ht="14.25" customHeight="1">
      <c r="A891" s="15"/>
      <c r="B891" s="65"/>
      <c r="G891" s="66"/>
      <c r="K891" s="15"/>
      <c r="L891" s="15"/>
      <c r="M891" s="15"/>
    </row>
    <row r="892" spans="1:13" ht="14.25" customHeight="1">
      <c r="A892" s="15"/>
      <c r="B892" s="65"/>
      <c r="G892" s="66"/>
      <c r="K892" s="15"/>
      <c r="L892" s="15"/>
      <c r="M892" s="15"/>
    </row>
    <row r="893" spans="1:13" ht="14.25" customHeight="1">
      <c r="A893" s="15"/>
      <c r="B893" s="65"/>
      <c r="G893" s="66"/>
      <c r="K893" s="15"/>
      <c r="L893" s="15"/>
      <c r="M893" s="15"/>
    </row>
    <row r="894" spans="1:13" ht="14.25" customHeight="1">
      <c r="A894" s="15"/>
      <c r="B894" s="65"/>
      <c r="G894" s="66"/>
      <c r="K894" s="15"/>
      <c r="L894" s="15"/>
      <c r="M894" s="15"/>
    </row>
    <row r="895" spans="1:13" ht="14.25" customHeight="1">
      <c r="A895" s="15"/>
      <c r="B895" s="65"/>
      <c r="G895" s="66"/>
      <c r="K895" s="15"/>
      <c r="L895" s="15"/>
      <c r="M895" s="15"/>
    </row>
    <row r="896" spans="1:13" ht="14.25" customHeight="1">
      <c r="A896" s="15"/>
      <c r="B896" s="65"/>
      <c r="G896" s="66"/>
      <c r="K896" s="15"/>
      <c r="L896" s="15"/>
      <c r="M896" s="15"/>
    </row>
    <row r="897" spans="1:13" ht="14.25" customHeight="1">
      <c r="A897" s="15"/>
      <c r="B897" s="65"/>
      <c r="G897" s="66"/>
      <c r="K897" s="15"/>
      <c r="L897" s="15"/>
      <c r="M897" s="15"/>
    </row>
    <row r="898" spans="1:13" ht="14.25" customHeight="1">
      <c r="A898" s="15"/>
      <c r="B898" s="65"/>
      <c r="G898" s="66"/>
      <c r="K898" s="15"/>
      <c r="L898" s="15"/>
      <c r="M898" s="15"/>
    </row>
    <row r="899" spans="1:13" ht="14.25" customHeight="1">
      <c r="A899" s="15"/>
      <c r="B899" s="65"/>
      <c r="G899" s="66"/>
      <c r="K899" s="15"/>
      <c r="L899" s="15"/>
      <c r="M899" s="15"/>
    </row>
    <row r="900" spans="1:13" ht="14.25" customHeight="1">
      <c r="A900" s="15"/>
      <c r="B900" s="65"/>
      <c r="G900" s="66"/>
      <c r="K900" s="15"/>
      <c r="L900" s="15"/>
      <c r="M900" s="15"/>
    </row>
    <row r="901" spans="1:13" ht="14.25" customHeight="1">
      <c r="A901" s="15"/>
      <c r="B901" s="65"/>
      <c r="G901" s="66"/>
      <c r="K901" s="15"/>
      <c r="L901" s="15"/>
      <c r="M901" s="15"/>
    </row>
    <row r="902" spans="1:13" ht="14.25" customHeight="1">
      <c r="A902" s="15"/>
      <c r="B902" s="65"/>
      <c r="G902" s="66"/>
      <c r="K902" s="15"/>
      <c r="L902" s="15"/>
      <c r="M902" s="15"/>
    </row>
    <row r="903" spans="1:13" ht="14.25" customHeight="1">
      <c r="A903" s="15"/>
      <c r="B903" s="65"/>
      <c r="G903" s="66"/>
      <c r="K903" s="15"/>
      <c r="L903" s="15"/>
      <c r="M903" s="15"/>
    </row>
    <row r="904" spans="1:13" ht="14.25" customHeight="1">
      <c r="A904" s="15"/>
      <c r="B904" s="65"/>
      <c r="G904" s="66"/>
      <c r="K904" s="15"/>
      <c r="L904" s="15"/>
      <c r="M904" s="15"/>
    </row>
    <row r="905" spans="1:13" ht="14.25" customHeight="1">
      <c r="A905" s="15"/>
      <c r="B905" s="65"/>
      <c r="G905" s="66"/>
      <c r="K905" s="15"/>
      <c r="L905" s="15"/>
      <c r="M905" s="15"/>
    </row>
    <row r="906" spans="1:13" ht="14.25" customHeight="1">
      <c r="A906" s="15"/>
      <c r="B906" s="65"/>
      <c r="G906" s="66"/>
      <c r="K906" s="15"/>
      <c r="L906" s="15"/>
      <c r="M906" s="15"/>
    </row>
    <row r="907" spans="1:13" ht="14.25" customHeight="1">
      <c r="A907" s="15"/>
      <c r="B907" s="65"/>
      <c r="G907" s="66"/>
      <c r="K907" s="15"/>
      <c r="L907" s="15"/>
      <c r="M907" s="15"/>
    </row>
    <row r="908" spans="1:13" ht="14.25" customHeight="1">
      <c r="A908" s="15"/>
      <c r="B908" s="65"/>
      <c r="G908" s="66"/>
      <c r="K908" s="15"/>
      <c r="L908" s="15"/>
      <c r="M908" s="15"/>
    </row>
    <row r="909" spans="1:13" ht="14.25" customHeight="1">
      <c r="A909" s="15"/>
      <c r="B909" s="65"/>
      <c r="G909" s="66"/>
      <c r="K909" s="15"/>
      <c r="L909" s="15"/>
      <c r="M909" s="15"/>
    </row>
    <row r="910" spans="1:13" ht="14.25" customHeight="1">
      <c r="A910" s="15"/>
      <c r="B910" s="65"/>
      <c r="G910" s="66"/>
      <c r="K910" s="15"/>
      <c r="L910" s="15"/>
      <c r="M910" s="15"/>
    </row>
    <row r="911" spans="1:13" ht="14.25" customHeight="1">
      <c r="A911" s="15"/>
      <c r="B911" s="65"/>
      <c r="G911" s="66"/>
      <c r="K911" s="15"/>
      <c r="L911" s="15"/>
      <c r="M911" s="15"/>
    </row>
    <row r="912" spans="1:13" ht="14.25" customHeight="1">
      <c r="A912" s="15"/>
      <c r="B912" s="65"/>
      <c r="G912" s="66"/>
      <c r="K912" s="15"/>
      <c r="L912" s="15"/>
      <c r="M912" s="15"/>
    </row>
    <row r="913" spans="1:13" ht="14.25" customHeight="1">
      <c r="A913" s="15"/>
      <c r="B913" s="65"/>
      <c r="G913" s="66"/>
      <c r="K913" s="15"/>
      <c r="L913" s="15"/>
      <c r="M913" s="15"/>
    </row>
    <row r="914" spans="1:13" ht="14.25" customHeight="1">
      <c r="A914" s="15"/>
      <c r="B914" s="65"/>
      <c r="G914" s="66"/>
      <c r="K914" s="15"/>
      <c r="L914" s="15"/>
      <c r="M914" s="15"/>
    </row>
    <row r="915" spans="1:13" ht="14.25" customHeight="1">
      <c r="A915" s="15"/>
      <c r="B915" s="65"/>
      <c r="G915" s="66"/>
      <c r="K915" s="15"/>
      <c r="L915" s="15"/>
      <c r="M915" s="15"/>
    </row>
    <row r="916" spans="1:13" ht="14.25" customHeight="1">
      <c r="A916" s="15"/>
      <c r="B916" s="65"/>
      <c r="G916" s="66"/>
      <c r="K916" s="15"/>
      <c r="L916" s="15"/>
      <c r="M916" s="15"/>
    </row>
    <row r="917" spans="1:13" ht="14.25" customHeight="1">
      <c r="A917" s="15"/>
      <c r="B917" s="65"/>
      <c r="G917" s="66"/>
      <c r="K917" s="15"/>
      <c r="L917" s="15"/>
      <c r="M917" s="15"/>
    </row>
    <row r="918" spans="1:13" ht="14.25" customHeight="1">
      <c r="A918" s="15"/>
      <c r="B918" s="65"/>
      <c r="G918" s="66"/>
      <c r="K918" s="15"/>
      <c r="L918" s="15"/>
      <c r="M918" s="15"/>
    </row>
    <row r="919" spans="1:13" ht="14.25" customHeight="1">
      <c r="A919" s="15"/>
      <c r="B919" s="65"/>
      <c r="G919" s="66"/>
      <c r="K919" s="15"/>
      <c r="L919" s="15"/>
      <c r="M919" s="15"/>
    </row>
    <row r="920" spans="1:13" ht="14.25" customHeight="1">
      <c r="A920" s="15"/>
      <c r="B920" s="65"/>
      <c r="G920" s="66"/>
      <c r="K920" s="15"/>
      <c r="L920" s="15"/>
      <c r="M920" s="15"/>
    </row>
    <row r="921" spans="1:13" ht="14.25" customHeight="1">
      <c r="A921" s="15"/>
      <c r="B921" s="65"/>
      <c r="G921" s="66"/>
      <c r="K921" s="15"/>
      <c r="L921" s="15"/>
      <c r="M921" s="15"/>
    </row>
    <row r="922" spans="1:13" ht="14.25" customHeight="1">
      <c r="A922" s="15"/>
      <c r="B922" s="65"/>
      <c r="G922" s="66"/>
      <c r="K922" s="15"/>
      <c r="L922" s="15"/>
      <c r="M922" s="15"/>
    </row>
    <row r="923" spans="1:13" ht="14.25" customHeight="1">
      <c r="A923" s="15"/>
      <c r="B923" s="65"/>
      <c r="G923" s="66"/>
      <c r="K923" s="15"/>
      <c r="L923" s="15"/>
      <c r="M923" s="15"/>
    </row>
    <row r="924" spans="1:13" ht="14.25" customHeight="1">
      <c r="A924" s="15"/>
      <c r="B924" s="65"/>
      <c r="G924" s="66"/>
      <c r="K924" s="15"/>
      <c r="L924" s="15"/>
      <c r="M924" s="15"/>
    </row>
    <row r="925" spans="1:13" ht="14.25" customHeight="1">
      <c r="A925" s="15"/>
      <c r="B925" s="65"/>
      <c r="G925" s="66"/>
      <c r="K925" s="15"/>
      <c r="L925" s="15"/>
      <c r="M925" s="15"/>
    </row>
    <row r="926" spans="1:13" ht="14.25" customHeight="1">
      <c r="A926" s="15"/>
      <c r="B926" s="65"/>
      <c r="G926" s="66"/>
      <c r="K926" s="15"/>
      <c r="L926" s="15"/>
      <c r="M926" s="15"/>
    </row>
    <row r="927" spans="1:13" ht="14.25" customHeight="1">
      <c r="A927" s="15"/>
      <c r="B927" s="65"/>
      <c r="G927" s="66"/>
      <c r="K927" s="15"/>
      <c r="L927" s="15"/>
      <c r="M927" s="15"/>
    </row>
    <row r="928" spans="1:13" ht="14.25" customHeight="1">
      <c r="A928" s="15"/>
      <c r="B928" s="65"/>
      <c r="G928" s="66"/>
      <c r="K928" s="15"/>
      <c r="L928" s="15"/>
      <c r="M928" s="15"/>
    </row>
    <row r="929" spans="1:13" ht="14.25" customHeight="1">
      <c r="A929" s="15"/>
      <c r="B929" s="65"/>
      <c r="G929" s="66"/>
      <c r="K929" s="15"/>
      <c r="L929" s="15"/>
      <c r="M929" s="15"/>
    </row>
    <row r="930" spans="1:13" ht="14.25" customHeight="1">
      <c r="A930" s="15"/>
      <c r="B930" s="65"/>
      <c r="G930" s="66"/>
      <c r="K930" s="15"/>
      <c r="L930" s="15"/>
      <c r="M930" s="15"/>
    </row>
    <row r="931" spans="1:13" ht="14.25" customHeight="1">
      <c r="A931" s="15"/>
      <c r="B931" s="65"/>
      <c r="G931" s="66"/>
      <c r="K931" s="15"/>
      <c r="L931" s="15"/>
      <c r="M931" s="15"/>
    </row>
    <row r="932" spans="1:13" ht="14.25" customHeight="1">
      <c r="A932" s="15"/>
      <c r="B932" s="65"/>
      <c r="G932" s="66"/>
      <c r="K932" s="15"/>
      <c r="L932" s="15"/>
      <c r="M932" s="15"/>
    </row>
    <row r="933" spans="1:13" ht="14.25" customHeight="1">
      <c r="A933" s="15"/>
      <c r="B933" s="65"/>
      <c r="G933" s="66"/>
      <c r="K933" s="15"/>
      <c r="L933" s="15"/>
      <c r="M933" s="15"/>
    </row>
    <row r="934" spans="1:13" ht="14.25" customHeight="1">
      <c r="A934" s="15"/>
      <c r="B934" s="65"/>
      <c r="G934" s="66"/>
      <c r="K934" s="15"/>
      <c r="L934" s="15"/>
      <c r="M934" s="15"/>
    </row>
    <row r="935" spans="1:13" ht="14.25" customHeight="1">
      <c r="A935" s="15"/>
      <c r="B935" s="65"/>
      <c r="G935" s="66"/>
      <c r="K935" s="15"/>
      <c r="L935" s="15"/>
      <c r="M935" s="15"/>
    </row>
    <row r="936" spans="1:13" ht="14.25" customHeight="1">
      <c r="A936" s="15"/>
      <c r="B936" s="65"/>
      <c r="G936" s="66"/>
      <c r="K936" s="15"/>
      <c r="L936" s="15"/>
      <c r="M936" s="15"/>
    </row>
    <row r="937" spans="1:13" ht="14.25" customHeight="1">
      <c r="A937" s="15"/>
      <c r="B937" s="65"/>
      <c r="G937" s="66"/>
      <c r="K937" s="15"/>
      <c r="L937" s="15"/>
      <c r="M937" s="15"/>
    </row>
    <row r="938" spans="1:13" ht="14.25" customHeight="1">
      <c r="A938" s="15"/>
      <c r="B938" s="65"/>
      <c r="G938" s="66"/>
      <c r="K938" s="15"/>
      <c r="L938" s="15"/>
      <c r="M938" s="15"/>
    </row>
    <row r="939" spans="1:13" ht="14.25" customHeight="1">
      <c r="A939" s="15"/>
      <c r="B939" s="65"/>
      <c r="G939" s="66"/>
      <c r="K939" s="15"/>
      <c r="L939" s="15"/>
      <c r="M939" s="15"/>
    </row>
    <row r="940" spans="1:13" ht="14.25" customHeight="1">
      <c r="A940" s="15"/>
      <c r="B940" s="65"/>
      <c r="G940" s="66"/>
      <c r="K940" s="15"/>
      <c r="L940" s="15"/>
      <c r="M940" s="15"/>
    </row>
    <row r="941" spans="1:13" ht="14.25" customHeight="1">
      <c r="A941" s="15"/>
      <c r="B941" s="65"/>
      <c r="G941" s="66"/>
      <c r="K941" s="15"/>
      <c r="L941" s="15"/>
      <c r="M941" s="15"/>
    </row>
    <row r="942" spans="1:13" ht="14.25" customHeight="1">
      <c r="A942" s="15"/>
      <c r="B942" s="65"/>
      <c r="G942" s="66"/>
      <c r="K942" s="15"/>
      <c r="L942" s="15"/>
      <c r="M942" s="15"/>
    </row>
    <row r="943" spans="1:13" ht="14.25" customHeight="1">
      <c r="A943" s="15"/>
      <c r="B943" s="65"/>
      <c r="G943" s="66"/>
      <c r="K943" s="15"/>
      <c r="L943" s="15"/>
      <c r="M943" s="15"/>
    </row>
    <row r="944" spans="1:13" ht="14.25" customHeight="1">
      <c r="A944" s="15"/>
      <c r="B944" s="65"/>
      <c r="G944" s="66"/>
      <c r="K944" s="15"/>
      <c r="L944" s="15"/>
      <c r="M944" s="15"/>
    </row>
    <row r="945" spans="1:13" ht="14.25" customHeight="1">
      <c r="A945" s="15"/>
      <c r="B945" s="65"/>
      <c r="G945" s="66"/>
      <c r="K945" s="15"/>
      <c r="L945" s="15"/>
      <c r="M945" s="15"/>
    </row>
    <row r="946" spans="1:13" ht="14.25" customHeight="1">
      <c r="A946" s="15"/>
      <c r="B946" s="65"/>
      <c r="G946" s="66"/>
      <c r="K946" s="15"/>
      <c r="L946" s="15"/>
      <c r="M946" s="15"/>
    </row>
    <row r="947" spans="1:13" ht="14.25" customHeight="1">
      <c r="A947" s="15"/>
      <c r="B947" s="65"/>
      <c r="G947" s="66"/>
      <c r="K947" s="15"/>
      <c r="L947" s="15"/>
      <c r="M947" s="15"/>
    </row>
    <row r="948" spans="1:13" ht="14.25" customHeight="1">
      <c r="A948" s="15"/>
      <c r="B948" s="65"/>
      <c r="G948" s="66"/>
      <c r="K948" s="15"/>
      <c r="L948" s="15"/>
      <c r="M948" s="15"/>
    </row>
    <row r="949" spans="1:13" ht="14.25" customHeight="1">
      <c r="A949" s="15"/>
      <c r="B949" s="65"/>
      <c r="G949" s="66"/>
      <c r="K949" s="15"/>
      <c r="L949" s="15"/>
      <c r="M949" s="15"/>
    </row>
    <row r="950" spans="1:13" ht="14.25" customHeight="1">
      <c r="A950" s="15"/>
      <c r="B950" s="65"/>
      <c r="G950" s="66"/>
      <c r="K950" s="15"/>
      <c r="L950" s="15"/>
      <c r="M950" s="15"/>
    </row>
    <row r="951" spans="1:13" ht="14.25" customHeight="1">
      <c r="A951" s="15"/>
      <c r="B951" s="65"/>
      <c r="G951" s="66"/>
      <c r="K951" s="15"/>
      <c r="L951" s="15"/>
      <c r="M951" s="15"/>
    </row>
    <row r="952" spans="1:13" ht="14.25" customHeight="1">
      <c r="A952" s="15"/>
      <c r="B952" s="65"/>
      <c r="G952" s="66"/>
      <c r="K952" s="15"/>
      <c r="L952" s="15"/>
      <c r="M952" s="15"/>
    </row>
    <row r="953" spans="1:13" ht="14.25" customHeight="1">
      <c r="A953" s="15"/>
      <c r="B953" s="65"/>
      <c r="G953" s="66"/>
      <c r="K953" s="15"/>
      <c r="L953" s="15"/>
      <c r="M953" s="15"/>
    </row>
    <row r="954" spans="1:13" ht="14.25" customHeight="1">
      <c r="A954" s="15"/>
      <c r="B954" s="65"/>
      <c r="G954" s="66"/>
      <c r="K954" s="15"/>
      <c r="L954" s="15"/>
      <c r="M954" s="15"/>
    </row>
    <row r="955" spans="1:13" ht="14.25" customHeight="1">
      <c r="A955" s="15"/>
      <c r="B955" s="65"/>
      <c r="G955" s="66"/>
      <c r="K955" s="15"/>
      <c r="L955" s="15"/>
      <c r="M955" s="15"/>
    </row>
    <row r="956" spans="1:13" ht="14.25" customHeight="1">
      <c r="A956" s="15"/>
      <c r="B956" s="65"/>
      <c r="G956" s="66"/>
      <c r="K956" s="15"/>
      <c r="L956" s="15"/>
      <c r="M956" s="15"/>
    </row>
    <row r="957" spans="1:13" ht="14.25" customHeight="1">
      <c r="A957" s="15"/>
      <c r="B957" s="65"/>
      <c r="G957" s="66"/>
      <c r="K957" s="15"/>
      <c r="L957" s="15"/>
      <c r="M957" s="15"/>
    </row>
    <row r="958" spans="1:13" ht="14.25" customHeight="1">
      <c r="A958" s="15"/>
      <c r="B958" s="65"/>
      <c r="G958" s="66"/>
      <c r="K958" s="15"/>
      <c r="L958" s="15"/>
      <c r="M958" s="15"/>
    </row>
    <row r="959" spans="1:13" ht="14.25" customHeight="1">
      <c r="A959" s="15"/>
      <c r="B959" s="65"/>
      <c r="G959" s="66"/>
      <c r="K959" s="15"/>
      <c r="L959" s="15"/>
      <c r="M959" s="15"/>
    </row>
    <row r="960" spans="1:13" ht="14.25" customHeight="1">
      <c r="A960" s="15"/>
      <c r="B960" s="65"/>
      <c r="G960" s="66"/>
      <c r="K960" s="15"/>
      <c r="L960" s="15"/>
      <c r="M960" s="15"/>
    </row>
    <row r="961" spans="1:13" ht="14.25" customHeight="1">
      <c r="A961" s="15"/>
      <c r="B961" s="65"/>
      <c r="G961" s="66"/>
      <c r="K961" s="15"/>
      <c r="L961" s="15"/>
      <c r="M961" s="15"/>
    </row>
    <row r="962" spans="1:13" ht="14.25" customHeight="1">
      <c r="A962" s="15"/>
      <c r="B962" s="65"/>
      <c r="G962" s="66"/>
      <c r="K962" s="15"/>
      <c r="L962" s="15"/>
      <c r="M962" s="15"/>
    </row>
    <row r="963" spans="1:13" ht="14.25" customHeight="1">
      <c r="A963" s="15"/>
      <c r="B963" s="65"/>
      <c r="G963" s="66"/>
      <c r="K963" s="15"/>
      <c r="L963" s="15"/>
      <c r="M963" s="15"/>
    </row>
    <row r="964" spans="1:13" ht="14.25" customHeight="1">
      <c r="A964" s="15"/>
      <c r="B964" s="65"/>
      <c r="G964" s="66"/>
      <c r="K964" s="15"/>
      <c r="L964" s="15"/>
      <c r="M964" s="15"/>
    </row>
    <row r="965" spans="1:13" ht="14.25" customHeight="1">
      <c r="A965" s="15"/>
      <c r="B965" s="65"/>
      <c r="G965" s="66"/>
      <c r="K965" s="15"/>
      <c r="L965" s="15"/>
      <c r="M965" s="15"/>
    </row>
    <row r="966" spans="1:13" ht="14.25" customHeight="1">
      <c r="A966" s="15"/>
      <c r="B966" s="65"/>
      <c r="G966" s="66"/>
      <c r="K966" s="15"/>
      <c r="L966" s="15"/>
      <c r="M966" s="15"/>
    </row>
    <row r="967" spans="1:13" ht="14.25" customHeight="1">
      <c r="A967" s="15"/>
      <c r="B967" s="65"/>
      <c r="G967" s="66"/>
      <c r="K967" s="15"/>
      <c r="L967" s="15"/>
      <c r="M967" s="15"/>
    </row>
    <row r="968" spans="1:13" ht="14.25" customHeight="1">
      <c r="A968" s="15"/>
      <c r="B968" s="65"/>
      <c r="G968" s="66"/>
      <c r="K968" s="15"/>
      <c r="L968" s="15"/>
      <c r="M968" s="15"/>
    </row>
    <row r="969" spans="1:13" ht="14.25" customHeight="1">
      <c r="A969" s="15"/>
      <c r="B969" s="65"/>
      <c r="G969" s="66"/>
      <c r="K969" s="15"/>
      <c r="L969" s="15"/>
      <c r="M969" s="15"/>
    </row>
    <row r="970" spans="1:13" ht="14.25" customHeight="1">
      <c r="A970" s="15"/>
      <c r="B970" s="65"/>
      <c r="G970" s="66"/>
      <c r="K970" s="15"/>
      <c r="L970" s="15"/>
      <c r="M970" s="15"/>
    </row>
    <row r="971" spans="1:13" ht="14.25" customHeight="1">
      <c r="A971" s="15"/>
      <c r="B971" s="65"/>
      <c r="G971" s="66"/>
      <c r="K971" s="15"/>
      <c r="L971" s="15"/>
      <c r="M971" s="15"/>
    </row>
    <row r="972" spans="1:13" ht="14.25" customHeight="1">
      <c r="A972" s="15"/>
      <c r="B972" s="65"/>
      <c r="G972" s="66"/>
      <c r="K972" s="15"/>
      <c r="L972" s="15"/>
      <c r="M972" s="15"/>
    </row>
    <row r="973" spans="1:13" ht="14.25" customHeight="1">
      <c r="A973" s="15"/>
      <c r="B973" s="65"/>
      <c r="G973" s="66"/>
      <c r="K973" s="15"/>
      <c r="L973" s="15"/>
      <c r="M973" s="15"/>
    </row>
    <row r="974" spans="1:13" ht="14.25" customHeight="1">
      <c r="A974" s="15"/>
      <c r="B974" s="65"/>
      <c r="G974" s="66"/>
      <c r="K974" s="15"/>
      <c r="L974" s="15"/>
      <c r="M974" s="15"/>
    </row>
    <row r="975" spans="1:13" ht="14.25" customHeight="1">
      <c r="A975" s="15"/>
      <c r="B975" s="65"/>
      <c r="G975" s="66"/>
      <c r="K975" s="15"/>
      <c r="L975" s="15"/>
      <c r="M975" s="15"/>
    </row>
    <row r="976" spans="1:13" ht="14.25" customHeight="1">
      <c r="A976" s="15"/>
      <c r="B976" s="65"/>
      <c r="G976" s="66"/>
      <c r="K976" s="15"/>
      <c r="L976" s="15"/>
      <c r="M976" s="15"/>
    </row>
    <row r="977" spans="1:13" ht="14.25" customHeight="1">
      <c r="A977" s="15"/>
      <c r="B977" s="65"/>
      <c r="G977" s="66"/>
      <c r="K977" s="15"/>
      <c r="L977" s="15"/>
      <c r="M977" s="15"/>
    </row>
    <row r="978" spans="1:13" ht="14.25" customHeight="1">
      <c r="A978" s="15"/>
      <c r="B978" s="65"/>
      <c r="G978" s="66"/>
      <c r="K978" s="15"/>
      <c r="L978" s="15"/>
      <c r="M978" s="15"/>
    </row>
    <row r="979" spans="1:13" ht="14.25" customHeight="1">
      <c r="A979" s="15"/>
      <c r="B979" s="65"/>
      <c r="G979" s="66"/>
      <c r="K979" s="15"/>
      <c r="L979" s="15"/>
      <c r="M979" s="15"/>
    </row>
    <row r="980" spans="1:13" ht="14.25" customHeight="1">
      <c r="A980" s="15"/>
      <c r="B980" s="65"/>
      <c r="G980" s="66"/>
      <c r="K980" s="15"/>
      <c r="L980" s="15"/>
      <c r="M980" s="15"/>
    </row>
    <row r="981" spans="1:13" ht="14.25" customHeight="1">
      <c r="A981" s="15"/>
      <c r="B981" s="65"/>
      <c r="G981" s="66"/>
      <c r="K981" s="15"/>
      <c r="L981" s="15"/>
      <c r="M981" s="15"/>
    </row>
    <row r="982" spans="1:13" ht="14.25" customHeight="1">
      <c r="A982" s="15"/>
      <c r="B982" s="65"/>
      <c r="G982" s="66"/>
      <c r="K982" s="15"/>
      <c r="L982" s="15"/>
      <c r="M982" s="15"/>
    </row>
    <row r="983" spans="1:13" ht="14.25" customHeight="1">
      <c r="A983" s="15"/>
      <c r="B983" s="65"/>
      <c r="G983" s="66"/>
      <c r="K983" s="15"/>
      <c r="L983" s="15"/>
      <c r="M983" s="15"/>
    </row>
    <row r="984" spans="1:13" ht="14.25" customHeight="1">
      <c r="A984" s="15"/>
      <c r="B984" s="65"/>
      <c r="G984" s="66"/>
      <c r="K984" s="15"/>
      <c r="L984" s="15"/>
      <c r="M984" s="15"/>
    </row>
    <row r="985" spans="1:13" ht="14.25" customHeight="1">
      <c r="A985" s="15"/>
      <c r="B985" s="65"/>
      <c r="G985" s="66"/>
      <c r="K985" s="15"/>
      <c r="L985" s="15"/>
      <c r="M985" s="15"/>
    </row>
    <row r="986" spans="1:13" ht="14.25" customHeight="1">
      <c r="A986" s="15"/>
      <c r="B986" s="65"/>
      <c r="G986" s="66"/>
      <c r="K986" s="15"/>
      <c r="L986" s="15"/>
      <c r="M986" s="15"/>
    </row>
    <row r="987" spans="1:13" ht="14.25" customHeight="1">
      <c r="A987" s="15"/>
      <c r="B987" s="65"/>
      <c r="G987" s="66"/>
      <c r="K987" s="15"/>
      <c r="L987" s="15"/>
      <c r="M987" s="15"/>
    </row>
    <row r="988" spans="1:13" ht="14.25" customHeight="1">
      <c r="A988" s="15"/>
      <c r="B988" s="65"/>
      <c r="G988" s="66"/>
      <c r="K988" s="15"/>
      <c r="L988" s="15"/>
      <c r="M988" s="15"/>
    </row>
    <row r="989" spans="1:13" ht="14.25" customHeight="1">
      <c r="A989" s="15"/>
      <c r="B989" s="65"/>
      <c r="G989" s="66"/>
      <c r="K989" s="15"/>
      <c r="L989" s="15"/>
      <c r="M989" s="15"/>
    </row>
    <row r="990" spans="1:13" ht="14.25" customHeight="1">
      <c r="A990" s="15"/>
      <c r="B990" s="65"/>
      <c r="G990" s="66"/>
      <c r="K990" s="15"/>
      <c r="L990" s="15"/>
      <c r="M990" s="15"/>
    </row>
    <row r="991" spans="1:13" ht="14.25" customHeight="1">
      <c r="A991" s="15"/>
      <c r="B991" s="65"/>
      <c r="G991" s="66"/>
      <c r="K991" s="15"/>
      <c r="L991" s="15"/>
      <c r="M991" s="15"/>
    </row>
    <row r="992" spans="1:13" ht="14.25" customHeight="1">
      <c r="A992" s="15"/>
      <c r="B992" s="65"/>
      <c r="G992" s="66"/>
      <c r="K992" s="15"/>
      <c r="L992" s="15"/>
      <c r="M992" s="15"/>
    </row>
    <row r="993" spans="1:13" ht="14.25" customHeight="1">
      <c r="A993" s="15"/>
      <c r="B993" s="65"/>
      <c r="G993" s="66"/>
      <c r="K993" s="15"/>
      <c r="L993" s="15"/>
      <c r="M993" s="15"/>
    </row>
    <row r="994" spans="1:13" ht="14.25" customHeight="1">
      <c r="A994" s="15"/>
      <c r="B994" s="65"/>
      <c r="G994" s="66"/>
      <c r="K994" s="15"/>
      <c r="L994" s="15"/>
      <c r="M994" s="15"/>
    </row>
    <row r="995" spans="1:13" ht="14.25" customHeight="1">
      <c r="A995" s="15"/>
      <c r="B995" s="65"/>
      <c r="G995" s="66"/>
      <c r="K995" s="15"/>
      <c r="L995" s="15"/>
      <c r="M995" s="15"/>
    </row>
    <row r="996" spans="1:13" ht="14.25" customHeight="1">
      <c r="A996" s="15"/>
      <c r="B996" s="65"/>
      <c r="G996" s="66"/>
      <c r="K996" s="15"/>
      <c r="L996" s="15"/>
      <c r="M996" s="15"/>
    </row>
    <row r="997" spans="1:13" ht="14.25" customHeight="1">
      <c r="A997" s="15"/>
      <c r="B997" s="65"/>
      <c r="G997" s="66"/>
      <c r="K997" s="15"/>
      <c r="L997" s="15"/>
      <c r="M997" s="15"/>
    </row>
    <row r="998" spans="1:13" ht="14.25" customHeight="1">
      <c r="A998" s="15"/>
      <c r="B998" s="65"/>
      <c r="G998" s="66"/>
      <c r="K998" s="15"/>
      <c r="L998" s="15"/>
      <c r="M998" s="15"/>
    </row>
    <row r="999" spans="1:13" ht="14.25" customHeight="1">
      <c r="A999" s="15"/>
      <c r="B999" s="65"/>
      <c r="G999" s="66"/>
      <c r="K999" s="15"/>
      <c r="L999" s="15"/>
      <c r="M999" s="15"/>
    </row>
    <row r="1000" spans="1:13" ht="14.25" customHeight="1">
      <c r="A1000" s="15"/>
      <c r="B1000" s="65"/>
      <c r="G1000" s="66"/>
      <c r="K1000" s="15"/>
      <c r="L1000" s="15"/>
      <c r="M1000" s="15"/>
    </row>
    <row r="1001" spans="1:13" ht="14.25" customHeight="1">
      <c r="A1001" s="15"/>
      <c r="B1001" s="65"/>
      <c r="G1001" s="66"/>
      <c r="K1001" s="15"/>
      <c r="L1001" s="15"/>
      <c r="M1001" s="15"/>
    </row>
    <row r="1002" spans="1:13" ht="14.25" customHeight="1">
      <c r="A1002" s="15"/>
      <c r="B1002" s="65"/>
      <c r="G1002" s="66"/>
      <c r="K1002" s="15"/>
      <c r="L1002" s="15"/>
      <c r="M1002" s="15"/>
    </row>
    <row r="1003" spans="1:13" ht="14.25" customHeight="1">
      <c r="A1003" s="15"/>
      <c r="B1003" s="65"/>
      <c r="G1003" s="66"/>
      <c r="K1003" s="15"/>
      <c r="L1003" s="15"/>
      <c r="M1003" s="15"/>
    </row>
    <row r="1004" spans="1:13" ht="14.25" customHeight="1">
      <c r="A1004" s="15"/>
      <c r="B1004" s="65"/>
      <c r="G1004" s="66"/>
      <c r="K1004" s="15"/>
      <c r="L1004" s="15"/>
      <c r="M1004" s="15"/>
    </row>
    <row r="1005" spans="1:13" ht="14.25" customHeight="1">
      <c r="A1005" s="15"/>
      <c r="B1005" s="65"/>
      <c r="G1005" s="66"/>
      <c r="K1005" s="15"/>
      <c r="L1005" s="15"/>
      <c r="M1005" s="15"/>
    </row>
  </sheetData>
  <mergeCells count="15">
    <mergeCell ref="G57:I57"/>
    <mergeCell ref="G58:I58"/>
    <mergeCell ref="G59:I59"/>
    <mergeCell ref="F7:J7"/>
    <mergeCell ref="D8:J8"/>
    <mergeCell ref="B9:J9"/>
    <mergeCell ref="L10:M10"/>
    <mergeCell ref="C56:D56"/>
    <mergeCell ref="F56:I56"/>
    <mergeCell ref="B1:J1"/>
    <mergeCell ref="B2:G2"/>
    <mergeCell ref="D3:J3"/>
    <mergeCell ref="D4:J4"/>
    <mergeCell ref="D5:J5"/>
    <mergeCell ref="D6:J6"/>
  </mergeCells>
  <conditionalFormatting sqref="G11:G18">
    <cfRule type="containsText" dxfId="20" priority="15" operator="containsText" text="Planned">
      <formula>NOT(ISERROR(SEARCH(("Planned"),(G11))))</formula>
    </cfRule>
  </conditionalFormatting>
  <conditionalFormatting sqref="G11:G21 G27:G47 G49:G53">
    <cfRule type="containsText" dxfId="19" priority="16" operator="containsText" text="In Progress">
      <formula>NOT(ISERROR(SEARCH(("In Progress"),(G11))))</formula>
    </cfRule>
    <cfRule type="containsText" dxfId="18" priority="17" operator="containsText" text="Cancelled">
      <formula>NOT(ISERROR(SEARCH(("Cancelled"),(G11))))</formula>
    </cfRule>
    <cfRule type="containsText" dxfId="17" priority="18" operator="containsText" text="Postponed">
      <formula>NOT(ISERROR(SEARCH(("Postponed"),(G11))))</formula>
    </cfRule>
    <cfRule type="containsText" dxfId="16" priority="19" operator="containsText" text="Completed">
      <formula>NOT(ISERROR(SEARCH(("Completed"),(G11))))</formula>
    </cfRule>
    <cfRule type="containsText" dxfId="15" priority="20" operator="containsText" text="Replaced">
      <formula>NOT(ISERROR(SEARCH(("Replaced"),(G11))))</formula>
    </cfRule>
  </conditionalFormatting>
  <conditionalFormatting sqref="G19">
    <cfRule type="containsText" dxfId="14" priority="21" operator="containsText" text="Planned">
      <formula>NOT(ISERROR(SEARCH(("Planned"),(G19))))</formula>
    </cfRule>
  </conditionalFormatting>
  <conditionalFormatting sqref="G20:G26">
    <cfRule type="containsText" dxfId="13" priority="4" operator="containsText" text="Planned">
      <formula>NOT(ISERROR(SEARCH(("Planned"),(G20))))</formula>
    </cfRule>
  </conditionalFormatting>
  <conditionalFormatting sqref="G22:G26">
    <cfRule type="containsText" dxfId="12" priority="1" operator="containsText" text="In Progress">
      <formula>NOT(ISERROR(SEARCH(("In Progress"),(G22))))</formula>
    </cfRule>
    <cfRule type="containsText" dxfId="11" priority="2" operator="containsText" text="Cancelled">
      <formula>NOT(ISERROR(SEARCH(("Cancelled"),(G22))))</formula>
    </cfRule>
    <cfRule type="containsText" dxfId="10" priority="3" operator="containsText" text="Postponed">
      <formula>NOT(ISERROR(SEARCH(("Postponed"),(G22))))</formula>
    </cfRule>
    <cfRule type="containsText" dxfId="9" priority="5" operator="containsText" text="Completed">
      <formula>NOT(ISERROR(SEARCH(("Completed"),(G22))))</formula>
    </cfRule>
    <cfRule type="containsText" dxfId="8" priority="6" operator="containsText" text="Replaced">
      <formula>NOT(ISERROR(SEARCH(("Replaced"),(G22))))</formula>
    </cfRule>
  </conditionalFormatting>
  <conditionalFormatting sqref="G27:G53">
    <cfRule type="containsText" dxfId="7" priority="12" operator="containsText" text="Planned">
      <formula>NOT(ISERROR(SEARCH(("Planned"),(G27))))</formula>
    </cfRule>
  </conditionalFormatting>
  <conditionalFormatting sqref="G48">
    <cfRule type="containsText" dxfId="6" priority="9" operator="containsText" text="In Progress">
      <formula>NOT(ISERROR(SEARCH(("In Progress"),(G48))))</formula>
    </cfRule>
    <cfRule type="containsText" dxfId="5" priority="10" operator="containsText" text="Cancelled">
      <formula>NOT(ISERROR(SEARCH(("Cancelled"),(G48))))</formula>
    </cfRule>
    <cfRule type="containsText" dxfId="4" priority="11" operator="containsText" text="Postponed">
      <formula>NOT(ISERROR(SEARCH(("Postponed"),(G48))))</formula>
    </cfRule>
    <cfRule type="containsText" dxfId="3" priority="13" operator="containsText" text="Completed">
      <formula>NOT(ISERROR(SEARCH(("Completed"),(G48))))</formula>
    </cfRule>
    <cfRule type="containsText" dxfId="2" priority="14" operator="containsText" text="Replaced">
      <formula>NOT(ISERROR(SEARCH(("Replaced"),(G48))))</formula>
    </cfRule>
  </conditionalFormatting>
  <conditionalFormatting sqref="I11:J53">
    <cfRule type="cellIs" dxfId="1" priority="7" operator="equal">
      <formula>"Not Applicable"</formula>
    </cfRule>
    <cfRule type="cellIs" dxfId="0" priority="8" operator="equal">
      <formula>"Applicable"</formula>
    </cfRule>
  </conditionalFormatting>
  <dataValidations count="4">
    <dataValidation type="list" allowBlank="1" showErrorMessage="1" sqref="I11:I53" xr:uid="{7497D910-6514-446E-98F2-49AD331433FC}">
      <formula1>"Applicable,Not Applicable"</formula1>
    </dataValidation>
    <dataValidation type="list" allowBlank="1" showErrorMessage="1" sqref="D7:E7" xr:uid="{1C820DB5-3A27-4109-91FD-8960626F6104}">
      <formula1>"Technical,Operations"</formula1>
    </dataValidation>
    <dataValidation type="list" allowBlank="1" showErrorMessage="1" sqref="E48:E53 E32:E33 E11:E27" xr:uid="{1FED66CE-FA17-4387-BF23-2CCCB5576859}">
      <formula1>"High,Medium,Low,R"</formula1>
    </dataValidation>
    <dataValidation type="list" allowBlank="1" showErrorMessage="1" sqref="G11:G53" xr:uid="{0A5C8416-A85D-4B2F-A89F-3BFE0BA91E1E}">
      <formula1>"Planned,In Progress,Completed,Replaced,Postponed,Cancelled"</formula1>
    </dataValidation>
  </dataValidations>
  <hyperlinks>
    <hyperlink ref="J12" r:id="rId1" xr:uid="{2DF04936-7239-4BB5-90A1-6BF7DB1E1AA3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Alex</vt:lpstr>
      <vt:lpstr>Babanya</vt:lpstr>
      <vt:lpstr>Sheet1</vt:lpstr>
      <vt:lpstr>Abdulsalam</vt:lpstr>
      <vt:lpstr>Nwobu</vt:lpstr>
      <vt:lpstr>Odita</vt:lpstr>
      <vt:lpstr>Alao</vt:lpstr>
      <vt:lpstr>Henry</vt:lpstr>
      <vt:lpstr>Bahago</vt:lpstr>
      <vt:lpstr>Ladi</vt:lpstr>
      <vt:lpstr>Immediegwu</vt:lpstr>
      <vt:lpstr>Shoshan</vt:lpstr>
      <vt:lpstr>Shittu</vt:lpstr>
      <vt:lpstr>Taiwo</vt:lpstr>
      <vt:lpstr>Saminu</vt:lpstr>
      <vt:lpstr>Tanimu</vt:lpstr>
      <vt:lpstr>yakubu</vt:lpstr>
      <vt:lpstr>Enoh</vt:lpstr>
      <vt:lpstr>Athan</vt:lpstr>
      <vt:lpstr>Osineye</vt:lpstr>
      <vt:lpstr>Abubakar</vt:lpstr>
      <vt:lpstr>Agbo</vt:lpstr>
      <vt:lpstr>Ado</vt:lpstr>
      <vt:lpstr>Abba</vt:lpstr>
      <vt:lpstr>Frank</vt:lpstr>
      <vt:lpstr>Aliyu Umar</vt:lpstr>
      <vt:lpstr>Pere</vt:lpstr>
      <vt:lpstr>Najeeb</vt:lpstr>
      <vt:lpstr>Hammajan</vt:lpstr>
      <vt:lpstr>Stella</vt:lpstr>
      <vt:lpstr>Zayyad</vt:lpstr>
      <vt:lpstr>Juliet</vt:lpstr>
      <vt:lpstr>Hauwa</vt:lpstr>
      <vt:lpstr>Kaita</vt:lpstr>
      <vt:lpstr>Meshach</vt:lpstr>
      <vt:lpstr>Danfilo</vt:lpstr>
      <vt:lpstr>Yetunde</vt:lpstr>
      <vt:lpstr>DODO</vt:lpstr>
      <vt:lpstr>Maigairi</vt:lpstr>
      <vt:lpstr>Atokolo</vt:lpstr>
      <vt:lpstr>Rapahel</vt:lpstr>
      <vt:lpstr>Adedeji</vt:lpstr>
      <vt:lpstr>Tukur</vt:lpstr>
      <vt:lpstr>Hafeez</vt:lpstr>
      <vt:lpstr>Uche</vt:lpstr>
      <vt:lpstr>Mariam</vt:lpstr>
      <vt:lpstr>Mubarak</vt:lpstr>
      <vt:lpstr>Sanda</vt:lpstr>
      <vt:lpstr>Emakoji</vt:lpstr>
      <vt:lpstr>Faisal</vt:lpstr>
      <vt:lpstr>Gambo</vt:lpstr>
      <vt:lpstr>Ihenachor</vt:lpstr>
      <vt:lpstr>Jonathan</vt:lpstr>
      <vt:lpstr>Bashir</vt:lpstr>
      <vt:lpstr>Ejibunu</vt:lpstr>
      <vt:lpstr>Lalas</vt:lpstr>
      <vt:lpstr>Olayinka</vt:lpstr>
      <vt:lpstr> RAUFF </vt:lpstr>
      <vt:lpstr>Eyikimi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SLCAA_IT</dc:creator>
  <cp:lastModifiedBy>shittu tee</cp:lastModifiedBy>
  <dcterms:created xsi:type="dcterms:W3CDTF">2019-09-12T11:33:58Z</dcterms:created>
  <dcterms:modified xsi:type="dcterms:W3CDTF">2026-08-13T09:16:47Z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96a3aa-34a9-4b82-9eed-745e5fc3f53e_Enabled">
    <vt:lpwstr>True</vt:lpwstr>
  </property>
  <property fmtid="{D5CDD505-2E9C-101B-9397-08002B2CF9AE}" pid="3" name="MSIP_Label_3196a3aa-34a9-4b82-9eed-745e5fc3f53e_SiteId">
    <vt:lpwstr>c4edd5ba-10c3-4fe3-946a-7c9c446ab8c8</vt:lpwstr>
  </property>
  <property fmtid="{D5CDD505-2E9C-101B-9397-08002B2CF9AE}" pid="4" name="MSIP_Label_3196a3aa-34a9-4b82-9eed-745e5fc3f53e_Owner">
    <vt:lpwstr>Clair.Borrelli@caa.co.uk</vt:lpwstr>
  </property>
  <property fmtid="{D5CDD505-2E9C-101B-9397-08002B2CF9AE}" pid="5" name="MSIP_Label_3196a3aa-34a9-4b82-9eed-745e5fc3f53e_SetDate">
    <vt:lpwstr>2019-09-12T11:35:32.3030020Z</vt:lpwstr>
  </property>
  <property fmtid="{D5CDD505-2E9C-101B-9397-08002B2CF9AE}" pid="6" name="MSIP_Label_3196a3aa-34a9-4b82-9eed-745e5fc3f53e_Name">
    <vt:lpwstr>Official</vt:lpwstr>
  </property>
  <property fmtid="{D5CDD505-2E9C-101B-9397-08002B2CF9AE}" pid="7" name="MSIP_Label_3196a3aa-34a9-4b82-9eed-745e5fc3f53e_Application">
    <vt:lpwstr>Microsoft Azure Information Protection</vt:lpwstr>
  </property>
  <property fmtid="{D5CDD505-2E9C-101B-9397-08002B2CF9AE}" pid="8" name="MSIP_Label_3196a3aa-34a9-4b82-9eed-745e5fc3f53e_Extended_MSFT_Method">
    <vt:lpwstr>Automatic</vt:lpwstr>
  </property>
  <property fmtid="{D5CDD505-2E9C-101B-9397-08002B2CF9AE}" pid="9" name="Sensitivity">
    <vt:lpwstr>Official</vt:lpwstr>
  </property>
</Properties>
</file>