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40"/>
  <workbookPr defaultThemeVersion="124226"/>
  <mc:AlternateContent xmlns:mc="http://schemas.openxmlformats.org/markup-compatibility/2006">
    <mc:Choice Requires="x15">
      <x15ac:absPath xmlns:x15ac="http://schemas.microsoft.com/office/spreadsheetml/2010/11/ac" url="S:\Food and Beverage\Beverage Controls\Inventory\Beverages\2020-01\"/>
    </mc:Choice>
  </mc:AlternateContent>
  <xr:revisionPtr revIDLastSave="0" documentId="13_ncr:1_{4F56CBC6-6045-45CF-A94B-2D117828C46B}" xr6:coauthVersionLast="36" xr6:coauthVersionMax="36" xr10:uidLastSave="{00000000-0000-0000-0000-000000000000}"/>
  <bookViews>
    <workbookView xWindow="480" yWindow="60" windowWidth="15195" windowHeight="12270" xr2:uid="{00000000-000D-0000-FFFF-FFFF00000000}"/>
  </bookViews>
  <sheets>
    <sheet name="New ADACO" sheetId="3" r:id="rId1"/>
    <sheet name="Handwritten" sheetId="2" r:id="rId2"/>
  </sheets>
  <externalReferences>
    <externalReference r:id="rId3"/>
  </externalReferences>
  <definedNames>
    <definedName name="_xlnm.Print_Area" localSheetId="1">Handwritten!$A$1:$H$264</definedName>
    <definedName name="_xlnm.Print_Titles" localSheetId="1">Handwritten!$2:$2</definedName>
  </definedNames>
  <calcPr calcId="191029"/>
</workbook>
</file>

<file path=xl/calcChain.xml><?xml version="1.0" encoding="utf-8"?>
<calcChain xmlns="http://schemas.openxmlformats.org/spreadsheetml/2006/main">
  <c r="E163" i="2" l="1"/>
  <c r="I103" i="2" l="1"/>
  <c r="J103" i="2" s="1"/>
  <c r="I34" i="3" s="1"/>
  <c r="A29" i="3" l="1"/>
  <c r="I75" i="3" l="1"/>
  <c r="I89" i="2" l="1"/>
  <c r="C95" i="3" l="1"/>
  <c r="I60" i="3"/>
  <c r="I68" i="3"/>
  <c r="I69" i="3"/>
  <c r="C88" i="3"/>
  <c r="C87" i="3"/>
  <c r="I81" i="3"/>
  <c r="I72" i="3"/>
  <c r="I77" i="3"/>
  <c r="I65" i="3"/>
  <c r="I74" i="3"/>
  <c r="I98" i="2" l="1"/>
  <c r="J98" i="2" s="1"/>
  <c r="I30" i="3" s="1"/>
  <c r="I83" i="2"/>
  <c r="J83" i="2" s="1"/>
  <c r="I14" i="3" s="1"/>
  <c r="I71" i="2"/>
  <c r="J71" i="2" s="1"/>
  <c r="F37" i="3" s="1"/>
  <c r="I63" i="2"/>
  <c r="J63" i="2" s="1"/>
  <c r="F29" i="3" s="1"/>
  <c r="I28" i="2"/>
  <c r="J28" i="2" s="1"/>
  <c r="C30" i="3" s="1"/>
  <c r="I8" i="2"/>
  <c r="J8" i="2" s="1"/>
  <c r="C10" i="3" s="1"/>
  <c r="C90" i="3" l="1"/>
  <c r="C69" i="3"/>
  <c r="F46" i="3"/>
  <c r="I80" i="3" l="1"/>
  <c r="I18" i="2" l="1"/>
  <c r="J18" i="2" s="1"/>
  <c r="C20" i="3" s="1"/>
  <c r="I14" i="2" l="1"/>
  <c r="J14" i="2" s="1"/>
  <c r="C16" i="3" s="1"/>
  <c r="B58" i="2" l="1"/>
  <c r="B51" i="2"/>
  <c r="B104" i="2"/>
  <c r="B100" i="2"/>
  <c r="I100" i="2" s="1"/>
  <c r="J100" i="2" s="1"/>
  <c r="B38" i="2" l="1"/>
  <c r="A7" i="3"/>
  <c r="A8" i="3" s="1"/>
  <c r="A9" i="3" s="1"/>
  <c r="A10" i="3" l="1"/>
  <c r="A11" i="3" s="1"/>
  <c r="A12" i="3" s="1"/>
  <c r="A13" i="3" s="1"/>
  <c r="A14" i="3" s="1"/>
  <c r="A15" i="3" s="1"/>
  <c r="A16" i="3" s="1"/>
  <c r="A17" i="3" s="1"/>
  <c r="A18" i="3" s="1"/>
  <c r="A19" i="3" s="1"/>
  <c r="I58" i="2"/>
  <c r="J58" i="2" s="1"/>
  <c r="F25" i="3" s="1"/>
  <c r="A20" i="3" l="1"/>
  <c r="A21" i="3" s="1"/>
  <c r="A22" i="3" s="1"/>
  <c r="A23" i="3" s="1"/>
  <c r="A24" i="3" s="1"/>
  <c r="A25" i="3" s="1"/>
  <c r="A26" i="3" s="1"/>
  <c r="A27" i="3" s="1"/>
  <c r="A28" i="3" s="1"/>
  <c r="I82" i="3"/>
  <c r="I104" i="2"/>
  <c r="J104" i="2" s="1"/>
  <c r="I35" i="3" s="1"/>
  <c r="A30" i="3" l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D6" i="3" s="1"/>
  <c r="D7" i="3" s="1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C63" i="3"/>
  <c r="D29" i="3" l="1"/>
  <c r="F62" i="3"/>
  <c r="I70" i="3"/>
  <c r="D30" i="3" l="1"/>
  <c r="D31" i="3" s="1"/>
  <c r="D32" i="3" s="1"/>
  <c r="D33" i="3" s="1"/>
  <c r="D34" i="3" s="1"/>
  <c r="D35" i="3" s="1"/>
  <c r="D36" i="3" s="1"/>
  <c r="D37" i="3" s="1"/>
  <c r="D38" i="3" s="1"/>
  <c r="D39" i="3" s="1"/>
  <c r="D40" i="3" s="1"/>
  <c r="D41" i="3" s="1"/>
  <c r="G6" i="3" s="1"/>
  <c r="G7" i="3" s="1"/>
  <c r="G8" i="3" s="1"/>
  <c r="I105" i="2"/>
  <c r="J105" i="2" s="1"/>
  <c r="I36" i="3" s="1"/>
  <c r="C55" i="3"/>
  <c r="C59" i="3"/>
  <c r="G9" i="3" l="1"/>
  <c r="G10" i="3" s="1"/>
  <c r="G11" i="3" s="1"/>
  <c r="G12" i="3" s="1"/>
  <c r="G13" i="3" s="1"/>
  <c r="G14" i="3" s="1"/>
  <c r="G15" i="3" s="1"/>
  <c r="I73" i="3"/>
  <c r="I66" i="3"/>
  <c r="C96" i="3"/>
  <c r="C94" i="3"/>
  <c r="C93" i="3"/>
  <c r="C92" i="3"/>
  <c r="C91" i="3"/>
  <c r="C89" i="3"/>
  <c r="I79" i="3"/>
  <c r="I78" i="3"/>
  <c r="I76" i="3"/>
  <c r="I71" i="3"/>
  <c r="I63" i="3"/>
  <c r="I58" i="3"/>
  <c r="I61" i="3"/>
  <c r="G16" i="3" l="1"/>
  <c r="G17" i="3" s="1"/>
  <c r="G18" i="3" s="1"/>
  <c r="G19" i="3" s="1"/>
  <c r="G20" i="3" s="1"/>
  <c r="G21" i="3" s="1"/>
  <c r="G22" i="3" s="1"/>
  <c r="G23" i="3" s="1"/>
  <c r="G24" i="3" s="1"/>
  <c r="G25" i="3" s="1"/>
  <c r="G26" i="3" s="1"/>
  <c r="G27" i="3" s="1"/>
  <c r="G28" i="3" s="1"/>
  <c r="G29" i="3" s="1"/>
  <c r="G30" i="3" s="1"/>
  <c r="G31" i="3" s="1"/>
  <c r="G32" i="3" s="1"/>
  <c r="G33" i="3" s="1"/>
  <c r="G34" i="3" s="1"/>
  <c r="G35" i="3" s="1"/>
  <c r="F61" i="3"/>
  <c r="F60" i="3"/>
  <c r="F59" i="3"/>
  <c r="F58" i="3"/>
  <c r="F57" i="3"/>
  <c r="F56" i="3"/>
  <c r="G36" i="3" l="1"/>
  <c r="G37" i="3" s="1"/>
  <c r="G38" i="3" s="1"/>
  <c r="G39" i="3" s="1"/>
  <c r="G40" i="3" s="1"/>
  <c r="G41" i="3" s="1"/>
  <c r="G42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I62" i="2"/>
  <c r="J62" i="2" s="1"/>
  <c r="A64" i="3" l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  <c r="D69" i="3" s="1"/>
  <c r="D70" i="3" s="1"/>
  <c r="D71" i="3" s="1"/>
  <c r="D72" i="3" s="1"/>
  <c r="D73" i="3" s="1"/>
  <c r="D74" i="3" s="1"/>
  <c r="D75" i="3" s="1"/>
  <c r="D76" i="3" s="1"/>
  <c r="D77" i="3" s="1"/>
  <c r="D78" i="3" s="1"/>
  <c r="D79" i="3" s="1"/>
  <c r="D80" i="3" s="1"/>
  <c r="D81" i="3" s="1"/>
  <c r="D82" i="3" s="1"/>
  <c r="G45" i="3" s="1"/>
  <c r="G46" i="3" s="1"/>
  <c r="G47" i="3" s="1"/>
  <c r="G48" i="3" s="1"/>
  <c r="G49" i="3" s="1"/>
  <c r="G50" i="3" s="1"/>
  <c r="G51" i="3" s="1"/>
  <c r="G52" i="3" s="1"/>
  <c r="G53" i="3" s="1"/>
  <c r="G54" i="3" s="1"/>
  <c r="G55" i="3" s="1"/>
  <c r="G56" i="3" s="1"/>
  <c r="G57" i="3" s="1"/>
  <c r="G58" i="3" s="1"/>
  <c r="G59" i="3" s="1"/>
  <c r="G60" i="3" s="1"/>
  <c r="G61" i="3" s="1"/>
  <c r="G62" i="3" s="1"/>
  <c r="G63" i="3" s="1"/>
  <c r="G64" i="3" s="1"/>
  <c r="G65" i="3" s="1"/>
  <c r="G66" i="3" s="1"/>
  <c r="G67" i="3" s="1"/>
  <c r="G68" i="3" s="1"/>
  <c r="G69" i="3" s="1"/>
  <c r="I34" i="2"/>
  <c r="G70" i="3" l="1"/>
  <c r="G71" i="3" s="1"/>
  <c r="G72" i="3" s="1"/>
  <c r="G73" i="3" s="1"/>
  <c r="G74" i="3" s="1"/>
  <c r="G75" i="3" s="1"/>
  <c r="G76" i="3" s="1"/>
  <c r="I19" i="2"/>
  <c r="J19" i="2" s="1"/>
  <c r="C21" i="3" s="1"/>
  <c r="G77" i="3" l="1"/>
  <c r="G78" i="3" s="1"/>
  <c r="G79" i="3" s="1"/>
  <c r="G80" i="3" s="1"/>
  <c r="I5" i="2"/>
  <c r="J5" i="2" s="1"/>
  <c r="C7" i="3" s="1"/>
  <c r="I9" i="2"/>
  <c r="J9" i="2" s="1"/>
  <c r="C11" i="3" s="1"/>
  <c r="G81" i="3" l="1"/>
  <c r="G82" i="3" s="1"/>
  <c r="A87" i="3" l="1"/>
  <c r="I109" i="2"/>
  <c r="J109" i="2" s="1"/>
  <c r="I40" i="3" s="1"/>
  <c r="A88" i="3" l="1"/>
  <c r="A89" i="3" s="1"/>
  <c r="A90" i="3" s="1"/>
  <c r="A91" i="3" s="1"/>
  <c r="A92" i="3" s="1"/>
  <c r="A93" i="3" s="1"/>
  <c r="A94" i="3" s="1"/>
  <c r="A95" i="3" s="1"/>
  <c r="A96" i="3" s="1"/>
  <c r="C54" i="3"/>
  <c r="B88" i="2" l="1"/>
  <c r="I51" i="3" l="1"/>
  <c r="I50" i="3"/>
  <c r="I49" i="3"/>
  <c r="I48" i="3"/>
  <c r="I47" i="3"/>
  <c r="I46" i="3"/>
  <c r="I45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55" i="3"/>
  <c r="F54" i="3"/>
  <c r="F53" i="3"/>
  <c r="F52" i="3"/>
  <c r="F51" i="3"/>
  <c r="F50" i="3"/>
  <c r="C65" i="3" l="1"/>
  <c r="C66" i="3"/>
  <c r="C67" i="3"/>
  <c r="C68" i="3"/>
  <c r="C70" i="3"/>
  <c r="C71" i="3"/>
  <c r="C72" i="3"/>
  <c r="C73" i="3"/>
  <c r="C74" i="3"/>
  <c r="C75" i="3"/>
  <c r="C76" i="3"/>
  <c r="C77" i="3"/>
  <c r="C78" i="3"/>
  <c r="C79" i="3"/>
  <c r="C80" i="3"/>
  <c r="C81" i="3"/>
  <c r="I65" i="2" l="1"/>
  <c r="J65" i="2" s="1"/>
  <c r="F31" i="3" s="1"/>
  <c r="F47" i="3" l="1"/>
  <c r="F45" i="3"/>
  <c r="I112" i="2" l="1"/>
  <c r="J112" i="2" s="1"/>
  <c r="C45" i="3" s="1"/>
  <c r="I117" i="2"/>
  <c r="J117" i="2" s="1"/>
  <c r="C50" i="3" s="1"/>
  <c r="I30" i="2"/>
  <c r="J30" i="2" s="1"/>
  <c r="C32" i="3" s="1"/>
  <c r="I64" i="2"/>
  <c r="J64" i="2" s="1"/>
  <c r="F30" i="3" s="1"/>
  <c r="I85" i="2"/>
  <c r="J85" i="2" s="1"/>
  <c r="I17" i="3" s="1"/>
  <c r="I95" i="2"/>
  <c r="J95" i="2" s="1"/>
  <c r="I27" i="3" s="1"/>
  <c r="I94" i="2"/>
  <c r="J94" i="2" s="1"/>
  <c r="I26" i="3" s="1"/>
  <c r="I79" i="2"/>
  <c r="J79" i="2" s="1"/>
  <c r="I10" i="3" s="1"/>
  <c r="I62" i="3" l="1"/>
  <c r="I55" i="3"/>
  <c r="I56" i="3"/>
  <c r="I57" i="3"/>
  <c r="I59" i="3"/>
  <c r="I54" i="3"/>
  <c r="I13" i="2" l="1"/>
  <c r="J13" i="2" s="1"/>
  <c r="I78" i="2" l="1"/>
  <c r="J78" i="2" s="1"/>
  <c r="I9" i="3" s="1"/>
  <c r="I52" i="3"/>
  <c r="I47" i="2"/>
  <c r="J47" i="2" s="1"/>
  <c r="F14" i="3" s="1"/>
  <c r="B56" i="2" l="1"/>
  <c r="I81" i="2" l="1"/>
  <c r="J81" i="2" s="1"/>
  <c r="I12" i="3" s="1"/>
  <c r="I67" i="3" l="1"/>
  <c r="I115" i="2"/>
  <c r="J115" i="2" s="1"/>
  <c r="C48" i="3" s="1"/>
  <c r="I48" i="2" l="1"/>
  <c r="J48" i="2" s="1"/>
  <c r="F15" i="3" s="1"/>
  <c r="I77" i="2"/>
  <c r="J77" i="2" s="1"/>
  <c r="I8" i="3" s="1"/>
  <c r="I50" i="2" l="1"/>
  <c r="J50" i="2" s="1"/>
  <c r="F17" i="3" s="1"/>
  <c r="I82" i="2" l="1"/>
  <c r="J82" i="2" s="1"/>
  <c r="I13" i="3" s="1"/>
  <c r="I29" i="2"/>
  <c r="J29" i="2" s="1"/>
  <c r="C31" i="3" s="1"/>
  <c r="I108" i="2" l="1"/>
  <c r="J108" i="2" s="1"/>
  <c r="I39" i="3" s="1"/>
  <c r="C58" i="3" l="1"/>
  <c r="I7" i="2" l="1"/>
  <c r="J7" i="2" s="1"/>
  <c r="C9" i="3" s="1"/>
  <c r="B12" i="2" l="1"/>
  <c r="F49" i="3" l="1"/>
  <c r="F48" i="3"/>
  <c r="B35" i="2" l="1"/>
  <c r="C62" i="3" l="1"/>
  <c r="I53" i="3" l="1"/>
  <c r="I64" i="3"/>
  <c r="C64" i="3"/>
  <c r="C61" i="3"/>
  <c r="C60" i="3"/>
  <c r="C57" i="3"/>
  <c r="C56" i="3"/>
  <c r="C53" i="3"/>
  <c r="I21" i="2"/>
  <c r="J21" i="2" s="1"/>
  <c r="C23" i="3" s="1"/>
  <c r="I20" i="2"/>
  <c r="J20" i="2" s="1"/>
  <c r="C22" i="3" s="1"/>
  <c r="I59" i="2"/>
  <c r="J59" i="2" s="1"/>
  <c r="F26" i="3" s="1"/>
  <c r="I31" i="2"/>
  <c r="J31" i="2" s="1"/>
  <c r="C33" i="3" s="1"/>
  <c r="I107" i="2"/>
  <c r="J107" i="2" s="1"/>
  <c r="I38" i="3" s="1"/>
  <c r="I57" i="2"/>
  <c r="J57" i="2" s="1"/>
  <c r="F24" i="3" s="1"/>
  <c r="I106" i="2"/>
  <c r="J106" i="2" s="1"/>
  <c r="I37" i="3" s="1"/>
  <c r="I119" i="2"/>
  <c r="J119" i="2" s="1"/>
  <c r="C52" i="3" s="1"/>
  <c r="I118" i="2"/>
  <c r="J118" i="2" s="1"/>
  <c r="C51" i="3" s="1"/>
  <c r="I55" i="2"/>
  <c r="J55" i="2" s="1"/>
  <c r="F22" i="3" s="1"/>
  <c r="I26" i="2"/>
  <c r="J26" i="2" s="1"/>
  <c r="I54" i="2"/>
  <c r="J54" i="2" s="1"/>
  <c r="F21" i="3" s="1"/>
  <c r="I53" i="2"/>
  <c r="J53" i="2" s="1"/>
  <c r="F20" i="3" s="1"/>
  <c r="I86" i="2"/>
  <c r="J86" i="2" s="1"/>
  <c r="I16" i="3" s="1"/>
  <c r="I68" i="2"/>
  <c r="I67" i="2"/>
  <c r="J67" i="2" s="1"/>
  <c r="F33" i="3" s="1"/>
  <c r="I52" i="2"/>
  <c r="J52" i="2" s="1"/>
  <c r="F19" i="3" s="1"/>
  <c r="I66" i="2"/>
  <c r="J66" i="2" s="1"/>
  <c r="F32" i="3" s="1"/>
  <c r="I16" i="2"/>
  <c r="J16" i="2" s="1"/>
  <c r="C18" i="3" s="1"/>
  <c r="I17" i="2"/>
  <c r="J17" i="2" s="1"/>
  <c r="C19" i="3" s="1"/>
  <c r="I88" i="2"/>
  <c r="J88" i="2" s="1"/>
  <c r="I19" i="3" s="1"/>
  <c r="I87" i="2"/>
  <c r="J87" i="2" s="1"/>
  <c r="I18" i="3" s="1"/>
  <c r="I15" i="2"/>
  <c r="J15" i="2" s="1"/>
  <c r="C17" i="3" s="1"/>
  <c r="I101" i="2"/>
  <c r="J101" i="2" s="1"/>
  <c r="I32" i="3" s="1"/>
  <c r="I51" i="2"/>
  <c r="J51" i="2" s="1"/>
  <c r="F18" i="3" s="1"/>
  <c r="I76" i="2"/>
  <c r="J76" i="2" s="1"/>
  <c r="I7" i="3" s="1"/>
  <c r="I75" i="2"/>
  <c r="J75" i="2" s="1"/>
  <c r="I6" i="3" s="1"/>
  <c r="I116" i="2"/>
  <c r="J116" i="2" s="1"/>
  <c r="C49" i="3" s="1"/>
  <c r="I12" i="2"/>
  <c r="J12" i="2" s="1"/>
  <c r="C14" i="3" s="1"/>
  <c r="I11" i="2"/>
  <c r="J11" i="2" s="1"/>
  <c r="C13" i="3" s="1"/>
  <c r="I25" i="2"/>
  <c r="J25" i="2" s="1"/>
  <c r="I24" i="2"/>
  <c r="I99" i="2"/>
  <c r="J99" i="2" s="1"/>
  <c r="I31" i="3" s="1"/>
  <c r="I49" i="2"/>
  <c r="J49" i="2" s="1"/>
  <c r="F16" i="3" s="1"/>
  <c r="I74" i="2"/>
  <c r="J74" i="2" s="1"/>
  <c r="F41" i="3" s="1"/>
  <c r="I73" i="2"/>
  <c r="J73" i="2" s="1"/>
  <c r="F40" i="3" s="1"/>
  <c r="I72" i="2"/>
  <c r="J72" i="2" s="1"/>
  <c r="F39" i="3" s="1"/>
  <c r="I10" i="2"/>
  <c r="J10" i="2" s="1"/>
  <c r="C12" i="3" s="1"/>
  <c r="I84" i="2"/>
  <c r="J84" i="2" s="1"/>
  <c r="I15" i="3" s="1"/>
  <c r="I46" i="2"/>
  <c r="J46" i="2" s="1"/>
  <c r="I45" i="2"/>
  <c r="J45" i="2" s="1"/>
  <c r="F12" i="3" s="1"/>
  <c r="F38" i="3"/>
  <c r="I114" i="2"/>
  <c r="J114" i="2" s="1"/>
  <c r="C47" i="3" s="1"/>
  <c r="I113" i="2"/>
  <c r="J113" i="2" s="1"/>
  <c r="C46" i="3" s="1"/>
  <c r="I44" i="2"/>
  <c r="I43" i="2"/>
  <c r="J43" i="2" s="1"/>
  <c r="F10" i="3" s="1"/>
  <c r="I42" i="2"/>
  <c r="I41" i="2"/>
  <c r="J41" i="2" s="1"/>
  <c r="F8" i="3" s="1"/>
  <c r="I40" i="2"/>
  <c r="J40" i="2" s="1"/>
  <c r="F7" i="3" s="1"/>
  <c r="I23" i="2"/>
  <c r="J23" i="2" s="1"/>
  <c r="C25" i="3" s="1"/>
  <c r="I22" i="2"/>
  <c r="J22" i="2" s="1"/>
  <c r="C24" i="3" s="1"/>
  <c r="I38" i="2"/>
  <c r="J38" i="2" s="1"/>
  <c r="C40" i="3" s="1"/>
  <c r="I97" i="2"/>
  <c r="J97" i="2" s="1"/>
  <c r="I29" i="3" s="1"/>
  <c r="I96" i="2"/>
  <c r="J96" i="2" s="1"/>
  <c r="I28" i="3" s="1"/>
  <c r="I70" i="2"/>
  <c r="J70" i="2" s="1"/>
  <c r="F36" i="3" s="1"/>
  <c r="I37" i="2"/>
  <c r="J37" i="2" s="1"/>
  <c r="C39" i="3" s="1"/>
  <c r="I61" i="2"/>
  <c r="I111" i="2"/>
  <c r="J111" i="2" s="1"/>
  <c r="I42" i="3" s="1"/>
  <c r="I36" i="2"/>
  <c r="J36" i="2" s="1"/>
  <c r="C38" i="3" s="1"/>
  <c r="I35" i="2"/>
  <c r="J35" i="2" s="1"/>
  <c r="C37" i="3" s="1"/>
  <c r="I110" i="2"/>
  <c r="J110" i="2" s="1"/>
  <c r="I41" i="3" s="1"/>
  <c r="I6" i="2"/>
  <c r="J6" i="2" s="1"/>
  <c r="C8" i="3" s="1"/>
  <c r="I27" i="2"/>
  <c r="J27" i="2" s="1"/>
  <c r="C29" i="3" s="1"/>
  <c r="J34" i="2"/>
  <c r="C36" i="3" s="1"/>
  <c r="I33" i="2"/>
  <c r="J33" i="2" s="1"/>
  <c r="C35" i="3" s="1"/>
  <c r="I93" i="2"/>
  <c r="J93" i="2" s="1"/>
  <c r="I24" i="3" s="1"/>
  <c r="I4" i="2"/>
  <c r="J4" i="2" s="1"/>
  <c r="C6" i="3" s="1"/>
  <c r="I69" i="2"/>
  <c r="J69" i="2" s="1"/>
  <c r="F35" i="3" s="1"/>
  <c r="I32" i="2"/>
  <c r="J32" i="2" s="1"/>
  <c r="C34" i="3" s="1"/>
  <c r="I60" i="2"/>
  <c r="J60" i="2" s="1"/>
  <c r="F27" i="3" s="1"/>
  <c r="I56" i="2"/>
  <c r="J56" i="2" s="1"/>
  <c r="F23" i="3" s="1"/>
  <c r="I92" i="2"/>
  <c r="J92" i="2" s="1"/>
  <c r="I23" i="3" s="1"/>
  <c r="I91" i="2"/>
  <c r="J91" i="2" s="1"/>
  <c r="I90" i="2"/>
  <c r="J90" i="2" s="1"/>
  <c r="I21" i="3" s="1"/>
  <c r="I80" i="2"/>
  <c r="J80" i="2" s="1"/>
  <c r="I11" i="3" s="1"/>
  <c r="B102" i="2"/>
  <c r="I102" i="2" s="1"/>
  <c r="J102" i="2" s="1"/>
  <c r="I33" i="3" s="1"/>
  <c r="B39" i="2"/>
  <c r="I39" i="2" s="1"/>
  <c r="J39" i="2" s="1"/>
  <c r="F6" i="3" s="1"/>
  <c r="J61" i="2" l="1"/>
  <c r="F28" i="3" s="1"/>
  <c r="J89" i="2"/>
  <c r="I20" i="3" s="1"/>
  <c r="J42" i="2"/>
  <c r="F9" i="3" s="1"/>
  <c r="I22" i="3"/>
  <c r="J68" i="2"/>
  <c r="F34" i="3" s="1"/>
  <c r="F13" i="3"/>
  <c r="J44" i="2"/>
  <c r="F11" i="3" s="1"/>
  <c r="J24" i="2"/>
  <c r="C26" i="3" s="1"/>
  <c r="C27" i="3"/>
  <c r="C28" i="3"/>
  <c r="C15" i="3"/>
</calcChain>
</file>

<file path=xl/sharedStrings.xml><?xml version="1.0" encoding="utf-8"?>
<sst xmlns="http://schemas.openxmlformats.org/spreadsheetml/2006/main" count="488" uniqueCount="352">
  <si>
    <t xml:space="preserve">Beer, Amstel Light, 12 oz bottle </t>
  </si>
  <si>
    <t xml:space="preserve">Beer, Budweiser, 12 oz Bottle </t>
  </si>
  <si>
    <t xml:space="preserve">Beer, Bud Light, 12 oz Bottle </t>
  </si>
  <si>
    <t xml:space="preserve">Beer, Coors Light, 12 oz Bottle </t>
  </si>
  <si>
    <t xml:space="preserve">Beer, Corona, 12 oz Bottle </t>
  </si>
  <si>
    <t xml:space="preserve">Beer, Corona Light, 12 oz Bottle </t>
  </si>
  <si>
    <t xml:space="preserve">Beer, Guinness, 12 oz can </t>
  </si>
  <si>
    <t xml:space="preserve">Beer, Heineken, 12 oz Bottle </t>
  </si>
  <si>
    <t xml:space="preserve">Beer, Michelob Ultra, 12 oz Bottle </t>
  </si>
  <si>
    <t xml:space="preserve">Beer, Miller Lite, 12 oz Bottle </t>
  </si>
  <si>
    <t xml:space="preserve">Beer, O’Doul’s, 12 oz btl </t>
  </si>
  <si>
    <t xml:space="preserve">Beer, Sam Adams, 12 oz btl </t>
  </si>
  <si>
    <t xml:space="preserve">Beer, Yuengling, 12 oz btl </t>
  </si>
  <si>
    <t>Product:</t>
  </si>
  <si>
    <t>Whole Bottles:</t>
  </si>
  <si>
    <t>Liquor Scale</t>
  </si>
  <si>
    <t>Kitchen Scale</t>
  </si>
  <si>
    <t>ADACO Weight</t>
  </si>
  <si>
    <t>Total:</t>
  </si>
  <si>
    <t>Pounds</t>
  </si>
  <si>
    <t>Ounces</t>
  </si>
  <si>
    <t xml:space="preserve">Keyentered By: </t>
  </si>
  <si>
    <t>Taken By:</t>
  </si>
  <si>
    <t>Outlet Name:</t>
  </si>
  <si>
    <t>Clubhouse</t>
  </si>
  <si>
    <t>Clubhouse Beverage</t>
  </si>
  <si>
    <t>Date:</t>
  </si>
  <si>
    <t xml:space="preserve">Beer, Heineken, 12 oz Can </t>
  </si>
  <si>
    <t xml:space="preserve">Beer, Corona, 12 oz Can </t>
  </si>
  <si>
    <t xml:space="preserve">Beer, Michelob Ultra, 12 oz Can </t>
  </si>
  <si>
    <t xml:space="preserve">Segura Viudas Aria Brut </t>
  </si>
  <si>
    <t>Beer, Budweiser, 12 oz Can</t>
  </si>
  <si>
    <t>Beer, Blue Moon</t>
  </si>
  <si>
    <t>Mumm 750ml</t>
  </si>
  <si>
    <t>Amstel Light</t>
  </si>
  <si>
    <t>Blue Moon</t>
  </si>
  <si>
    <t>Bud Light Bottles</t>
  </si>
  <si>
    <t>Budweiser Bottles</t>
  </si>
  <si>
    <t>Budweiser Cans</t>
  </si>
  <si>
    <t>Coors Light Bottles</t>
  </si>
  <si>
    <t>Corona Bottles</t>
  </si>
  <si>
    <t>Corona Cans</t>
  </si>
  <si>
    <t>Guinness</t>
  </si>
  <si>
    <t>Heineken Cans</t>
  </si>
  <si>
    <t>Heineken Bottles</t>
  </si>
  <si>
    <t>Michelob Ultra Bottles</t>
  </si>
  <si>
    <t>Michelob Ultra Cans</t>
  </si>
  <si>
    <t>Miller Lite Bottles</t>
  </si>
  <si>
    <t>O'Doul's</t>
  </si>
  <si>
    <t>Sam Adam's</t>
  </si>
  <si>
    <t xml:space="preserve">Inventory Taken By: </t>
  </si>
  <si>
    <t>Sign</t>
  </si>
  <si>
    <t>Print</t>
  </si>
  <si>
    <t>Size</t>
  </si>
  <si>
    <t>Weight</t>
  </si>
  <si>
    <t>Keg, Stella Artois</t>
  </si>
  <si>
    <t>Ferrari Carano Cab</t>
  </si>
  <si>
    <t>Duckhorn "Decoy" Merlot</t>
  </si>
  <si>
    <t>Wairau River</t>
  </si>
  <si>
    <t xml:space="preserve">Tequila, 1800 Reposado </t>
  </si>
  <si>
    <t xml:space="preserve">Vodka, Absolut </t>
  </si>
  <si>
    <t xml:space="preserve">Vodka, Absolut Apeach </t>
  </si>
  <si>
    <t xml:space="preserve">Vodka, Absolut Citron </t>
  </si>
  <si>
    <t xml:space="preserve">Vodka, Absolut Raspberry </t>
  </si>
  <si>
    <t xml:space="preserve">Rum, Bacardi Silver (Light) </t>
  </si>
  <si>
    <t xml:space="preserve">Scotch, Balvenie 12 </t>
  </si>
  <si>
    <t xml:space="preserve">Bourbon, Basil Hayden </t>
  </si>
  <si>
    <t xml:space="preserve">Vodka, Belvedere </t>
  </si>
  <si>
    <t xml:space="preserve">Gin, Bombay Sapphire </t>
  </si>
  <si>
    <t>Bourbon, Bulleit</t>
  </si>
  <si>
    <t xml:space="preserve">Whiskey, Bushmill’s </t>
  </si>
  <si>
    <t xml:space="preserve">Whiskey, Canadian Club </t>
  </si>
  <si>
    <t xml:space="preserve">Rum, Captain Morgan </t>
  </si>
  <si>
    <t xml:space="preserve">Scotch, Chivas Regal </t>
  </si>
  <si>
    <t xml:space="preserve">Vodka, Chopin </t>
  </si>
  <si>
    <t xml:space="preserve">Vodka, Ciroc </t>
  </si>
  <si>
    <t xml:space="preserve">Cognac, Courvoisier VS </t>
  </si>
  <si>
    <t xml:space="preserve">Cognac, Courvoisier VSOP </t>
  </si>
  <si>
    <t xml:space="preserve">Whiskey, Crown Royal </t>
  </si>
  <si>
    <t xml:space="preserve">Whiskey, Crown Royal Special Reserve </t>
  </si>
  <si>
    <t xml:space="preserve">Scotch, Dewar’s </t>
  </si>
  <si>
    <t xml:space="preserve">Tequila, Don Julio Anejo </t>
  </si>
  <si>
    <t xml:space="preserve">Bourbon, Gentleman Jack </t>
  </si>
  <si>
    <t xml:space="preserve">Scotch, Glenfiddich 12 yr </t>
  </si>
  <si>
    <t xml:space="preserve">Scotch, Glenlivet </t>
  </si>
  <si>
    <t xml:space="preserve">Scotch, Glenmorangie 10 yr </t>
  </si>
  <si>
    <t xml:space="preserve">Vodka, Grey Goose </t>
  </si>
  <si>
    <t xml:space="preserve">Cognac, Hennessey VS </t>
  </si>
  <si>
    <t xml:space="preserve">Cognac, Hennessey VSOP </t>
  </si>
  <si>
    <t>Bourbon, Jack Daniels</t>
  </si>
  <si>
    <t xml:space="preserve">Bourbon, Jack Daniels Single Barrell </t>
  </si>
  <si>
    <t xml:space="preserve">Whiskey, Jameson </t>
  </si>
  <si>
    <t xml:space="preserve">Bourbon, Jim Beam </t>
  </si>
  <si>
    <t xml:space="preserve">Scotch, Johnnie Walker Black </t>
  </si>
  <si>
    <t xml:space="preserve">Scotch, Johnnie Walker Red </t>
  </si>
  <si>
    <t xml:space="preserve">Vodka, Ketel One </t>
  </si>
  <si>
    <t>Vodka, Ketel One Citroen</t>
  </si>
  <si>
    <t xml:space="preserve">Bourbon, Knob Creek </t>
  </si>
  <si>
    <t xml:space="preserve">Bourbon, Makers Mark </t>
  </si>
  <si>
    <t>Bourbon, Makers 46</t>
  </si>
  <si>
    <t xml:space="preserve">Rum, Malibu </t>
  </si>
  <si>
    <t xml:space="preserve">Rum, Mount Gay Eclipse </t>
  </si>
  <si>
    <t xml:space="preserve">Rum, Myers Dark </t>
  </si>
  <si>
    <t xml:space="preserve">Tequila, Patron Silver </t>
  </si>
  <si>
    <t xml:space="preserve">Cognac, Remy Martin VSOP </t>
  </si>
  <si>
    <t xml:space="preserve">Whiskey, Seagram’s 7 </t>
  </si>
  <si>
    <t xml:space="preserve">Whiskey, Seagram’s VO </t>
  </si>
  <si>
    <t xml:space="preserve">Vodka, Stolichnaya Russian Vodka </t>
  </si>
  <si>
    <t xml:space="preserve">Gin, Tanqueray </t>
  </si>
  <si>
    <t xml:space="preserve">Mixer, Triple Sec, DeKuyper </t>
  </si>
  <si>
    <t xml:space="preserve">Bourbon, Wild Turkey(80 proof) </t>
  </si>
  <si>
    <t xml:space="preserve">Bourbon, Woodford Reserve </t>
  </si>
  <si>
    <t xml:space="preserve">Vermouth, M&amp;R Dry Vermouth </t>
  </si>
  <si>
    <t xml:space="preserve">Vermouth, M&amp;R Sweet Vermouth </t>
  </si>
  <si>
    <t>Beer, Stella Artois 1/2 Keg</t>
  </si>
  <si>
    <t>Merlot, Duckhorn "Decoy"</t>
  </si>
  <si>
    <t>Cabernet Sauvignon, Ferrari-Carano</t>
  </si>
  <si>
    <t>Sparkling, Mumm 750ml</t>
  </si>
  <si>
    <t xml:space="preserve">Sparkling, Segura Viudas Aria Brut </t>
  </si>
  <si>
    <t>Sparkling, Moet &amp; Chandon</t>
  </si>
  <si>
    <t>Moet &amp; Chandon 750ml</t>
  </si>
  <si>
    <t>Rum, Bacardi Silver</t>
  </si>
  <si>
    <t>Liqueur, Bailey’s</t>
  </si>
  <si>
    <t xml:space="preserve">Liqueur, Blackberry Brandy </t>
  </si>
  <si>
    <t xml:space="preserve">Liqueur, Blue Curacao </t>
  </si>
  <si>
    <t>Liqueur, Buttershots</t>
  </si>
  <si>
    <t xml:space="preserve">Liqueur, Campari </t>
  </si>
  <si>
    <t xml:space="preserve">Liqueur, Cherry Brandy </t>
  </si>
  <si>
    <t xml:space="preserve">Liqueur, Cointreau </t>
  </si>
  <si>
    <t xml:space="preserve">Liqueur, Creme de Banana </t>
  </si>
  <si>
    <t xml:space="preserve">Liqueur, Creme de Cacao Dark </t>
  </si>
  <si>
    <t xml:space="preserve">Liqueur, Creme de Cacao Light </t>
  </si>
  <si>
    <t xml:space="preserve">Liqueur, Creme de Cassis </t>
  </si>
  <si>
    <t xml:space="preserve">Liqueur, Creme de Menthe Green </t>
  </si>
  <si>
    <t xml:space="preserve">Liqueur, Creme de Menthe White </t>
  </si>
  <si>
    <t xml:space="preserve">Liqueur, Disaronno Amaretto </t>
  </si>
  <si>
    <t xml:space="preserve">Liqueur, Dom B&amp;B </t>
  </si>
  <si>
    <t>Liqueur, Grand Marnier</t>
  </si>
  <si>
    <t>Scotch, Glenfiddich 12 yr</t>
  </si>
  <si>
    <t>Scotch, Glenlivet</t>
  </si>
  <si>
    <t>Scotch, Glenmorangie 10 yr</t>
  </si>
  <si>
    <t xml:space="preserve">Liqueur, Kahlua </t>
  </si>
  <si>
    <t>Vermouth, M&amp;R Dry</t>
  </si>
  <si>
    <t>Vermouth, M&amp;R Sweet</t>
  </si>
  <si>
    <t xml:space="preserve">Liqueur, Midori Melon </t>
  </si>
  <si>
    <t>Liqueur, Peachtree</t>
  </si>
  <si>
    <t>Liqueur, Razzmatazz</t>
  </si>
  <si>
    <t>Liqueur, Sambucca Romana</t>
  </si>
  <si>
    <t>Liqueur, Southern Comfort</t>
  </si>
  <si>
    <t>Vodka, Stolichnaya</t>
  </si>
  <si>
    <t>Mixer, Triple Sec</t>
  </si>
  <si>
    <t>Bourbon, Wild Turkey</t>
  </si>
  <si>
    <t xml:space="preserve">Liqueur, Sour Apple Pucker </t>
  </si>
  <si>
    <t>Sauvignon Blanc, Wairau River</t>
  </si>
  <si>
    <t>Pineapple Juice 6oz</t>
  </si>
  <si>
    <t>Yuengling Cans</t>
  </si>
  <si>
    <t>Yuengling Bottles</t>
  </si>
  <si>
    <t>Beer, Yuengling, 12 oz cans</t>
  </si>
  <si>
    <t>William Wolfe</t>
  </si>
  <si>
    <t>Bourbon, Bulleit Rye</t>
  </si>
  <si>
    <t>Beer, Miller Lite Aluminum Bottles</t>
  </si>
  <si>
    <t>Beer, Coors Light Aluminum Bottles</t>
  </si>
  <si>
    <t>Beer, Bud Light Aluminum Bottles</t>
  </si>
  <si>
    <t>Miller Lite Alum Bottles</t>
  </si>
  <si>
    <t>Coors Light Alum Bottles</t>
  </si>
  <si>
    <t>Bud Light Alum Bottles</t>
  </si>
  <si>
    <t>Vodka, Tito's</t>
  </si>
  <si>
    <t>Gin, Hendrick's Scotland</t>
  </si>
  <si>
    <t>Tequila, Avion</t>
  </si>
  <si>
    <t>Tequila, Avion Silver</t>
  </si>
  <si>
    <t>Liqueur, Jagermeister</t>
  </si>
  <si>
    <t>Scotch, Macallan 12</t>
  </si>
  <si>
    <t>Scotch, MacAllan 12</t>
  </si>
  <si>
    <t>Liqueur, Frangelico</t>
  </si>
  <si>
    <t>Whiskey, Fireball</t>
  </si>
  <si>
    <t>Sip Moscato</t>
  </si>
  <si>
    <t>Moscato, Sip</t>
  </si>
  <si>
    <t>Tequila, 1800 Silver</t>
  </si>
  <si>
    <t>Fat Tire</t>
  </si>
  <si>
    <t>Beer, Sam Adams Seasonal</t>
  </si>
  <si>
    <t>Sam Adam's Seasonal</t>
  </si>
  <si>
    <t>Beer, Fat Tire</t>
  </si>
  <si>
    <t>Prosecco, Mionetto</t>
  </si>
  <si>
    <t>Liqueur, Drambuie</t>
  </si>
  <si>
    <t xml:space="preserve">Liqueur, Grand Marnier </t>
  </si>
  <si>
    <t xml:space="preserve">Liqueur, Peachtree </t>
  </si>
  <si>
    <t xml:space="preserve">Liqueur, Razzmatazz </t>
  </si>
  <si>
    <t xml:space="preserve">Liqueur, Sambucca Romana </t>
  </si>
  <si>
    <t xml:space="preserve">Liqueur, Southern Comfort </t>
  </si>
  <si>
    <t>Scotch, Macallan 18</t>
  </si>
  <si>
    <t>Scotch, MacAllan 18</t>
  </si>
  <si>
    <t>Brandy, Korbel</t>
  </si>
  <si>
    <t>Keg, Cahaba Blonde</t>
  </si>
  <si>
    <t>Korbel Brandy             DO NOT WEIGH!!!</t>
  </si>
  <si>
    <t>Franciscan</t>
  </si>
  <si>
    <t>Sledgehammer</t>
  </si>
  <si>
    <t>Cherry Pie</t>
  </si>
  <si>
    <t>Boneshaker</t>
  </si>
  <si>
    <t>If You See Kay</t>
  </si>
  <si>
    <t>Jordan Cab</t>
  </si>
  <si>
    <t>Cabernet Sauvignon, Franciscan</t>
  </si>
  <si>
    <t>Cabernet Sauvignon, Sledgehammer</t>
  </si>
  <si>
    <t>Pinot Noir, Cherry Pie</t>
  </si>
  <si>
    <t>Zinfandel, Boneshaker</t>
  </si>
  <si>
    <t>Cabernet Sauvignon, Kaiken</t>
  </si>
  <si>
    <t>Kaiken Ultra</t>
  </si>
  <si>
    <t>Cabernet Sauvignon, Justin</t>
  </si>
  <si>
    <t>Justin Cab</t>
  </si>
  <si>
    <t>Red Blend, If You See Kay</t>
  </si>
  <si>
    <t>Cabernet Sauvignon, Jordan</t>
  </si>
  <si>
    <t>Sparkling, Veuve</t>
  </si>
  <si>
    <t>Veuve Cliquot</t>
  </si>
  <si>
    <t>Chardonnay, Sonoma Cutrer</t>
  </si>
  <si>
    <t>Sonoma Cutrer</t>
  </si>
  <si>
    <t>Good People IPA cans</t>
  </si>
  <si>
    <t>Scotch, Oban</t>
  </si>
  <si>
    <t>Vodka, Cathead</t>
  </si>
  <si>
    <t>Vodka, Cathead Honeysuckle</t>
  </si>
  <si>
    <t xml:space="preserve">Vodka, Cathead </t>
  </si>
  <si>
    <t>Tequila, Monte Alban Mezcal</t>
  </si>
  <si>
    <t>Beer. Good People IPA cans</t>
  </si>
  <si>
    <t>Beer, Cahaba Blonde kegs</t>
  </si>
  <si>
    <t>Rum, John Emerald's</t>
  </si>
  <si>
    <t>Rum, John Emerald</t>
  </si>
  <si>
    <t>Gin, John Emerald</t>
  </si>
  <si>
    <t>Whiskey, John Emerald</t>
  </si>
  <si>
    <t>Whiskey, Clyde May</t>
  </si>
  <si>
    <t>KEG: Truck Stop</t>
  </si>
  <si>
    <t>Beer, Truck Stop Keg</t>
  </si>
  <si>
    <t>Rum, Kraken</t>
  </si>
  <si>
    <t>Cart Barn Cans</t>
  </si>
  <si>
    <t>Beer, Cart Barn Cans</t>
  </si>
  <si>
    <t>Pineapple Juice 46oz</t>
  </si>
  <si>
    <t>Acqua Pana 500ml</t>
  </si>
  <si>
    <t>Acqua Pana 1L</t>
  </si>
  <si>
    <t>San Pellegrino 500ml</t>
  </si>
  <si>
    <t>Tea Chamomile</t>
  </si>
  <si>
    <t>Tea Earl Grey</t>
  </si>
  <si>
    <t>Tea English Breakfast</t>
  </si>
  <si>
    <t>Tea Green with Jasmine</t>
  </si>
  <si>
    <t>Tea Assam</t>
  </si>
  <si>
    <t>Tea Organic Peppermint</t>
  </si>
  <si>
    <t>Soda Coke Classic</t>
  </si>
  <si>
    <t>Soca Diet Coke</t>
  </si>
  <si>
    <t>Soda Sprite</t>
  </si>
  <si>
    <t>Soda Coke Zero</t>
  </si>
  <si>
    <t>Juice Cranberry 60oz</t>
  </si>
  <si>
    <t>Juice Orange 60oz</t>
  </si>
  <si>
    <t>Juice Apple 60oz</t>
  </si>
  <si>
    <t>Juice Grapefruit 60oz</t>
  </si>
  <si>
    <t>Mix Margarita Dailey's</t>
  </si>
  <si>
    <t>Mix Pina Colada Dailey's</t>
  </si>
  <si>
    <t>Mix Strawberry</t>
  </si>
  <si>
    <t>Mix Bloody Mary Spicy Zing Zang</t>
  </si>
  <si>
    <t>Lime Juice Rose's</t>
  </si>
  <si>
    <t>Syrup Grenadine Rose's</t>
  </si>
  <si>
    <t>Drink Energy Orange Powerade</t>
  </si>
  <si>
    <t>Drink Energy Red Powerade</t>
  </si>
  <si>
    <t>Drink Energy Yellow Powerade</t>
  </si>
  <si>
    <t>Drink Energy Blue Zero Powerade</t>
  </si>
  <si>
    <t>Drink Energy Purple Powerade</t>
  </si>
  <si>
    <t>Drink Energy Blue Powerade</t>
  </si>
  <si>
    <t>Soda Ginger Ale 10oz</t>
  </si>
  <si>
    <t>Soda Club Soda 10oz</t>
  </si>
  <si>
    <t>Soda Tonic Water 10oz</t>
  </si>
  <si>
    <t>Drink Energy Red Bull</t>
  </si>
  <si>
    <t>Drink Energy Red Bull Sugar Free</t>
  </si>
  <si>
    <t>Juice Grape 100% Thirster</t>
  </si>
  <si>
    <t>Angry Orchard</t>
  </si>
  <si>
    <t>Beer, Angry Orchard</t>
  </si>
  <si>
    <t>Vodka, Wheatley</t>
  </si>
  <si>
    <t>Bourbon, Eagle Rare</t>
  </si>
  <si>
    <t>Bourbon, Buffalo Trace</t>
  </si>
  <si>
    <t>Bourbon, Sazerac Rye</t>
  </si>
  <si>
    <t>Bourbon, Sazerac</t>
  </si>
  <si>
    <t>Snoqualmie</t>
  </si>
  <si>
    <t>Chardonnay, Snoqualmie</t>
  </si>
  <si>
    <t>Cabernet Sauvignon, Quilt</t>
  </si>
  <si>
    <t>Quilt Cab</t>
  </si>
  <si>
    <t>Malbec, Achaval Ferrer</t>
  </si>
  <si>
    <t>Achaval Ferrer</t>
  </si>
  <si>
    <t>Prosecco, Mionetto Organic</t>
  </si>
  <si>
    <t>Matanzas</t>
  </si>
  <si>
    <t>Merlot, Matanzas</t>
  </si>
  <si>
    <t>Pinot Noir, Hangtime</t>
  </si>
  <si>
    <t>Hangtime</t>
  </si>
  <si>
    <t>Riesling, Kung Fu Girl</t>
  </si>
  <si>
    <t>Kung Fu Girl Riesling</t>
  </si>
  <si>
    <t>Beer, Bud Light Keg</t>
  </si>
  <si>
    <t>KEG: Bud Light</t>
  </si>
  <si>
    <t>Beer, Battlefield</t>
  </si>
  <si>
    <t>KEG: Battlefield</t>
  </si>
  <si>
    <t>Vodka, Smirnoff Orange</t>
  </si>
  <si>
    <t>Vodka, Smirnoff Vanilla</t>
  </si>
  <si>
    <t>Torresella PG</t>
  </si>
  <si>
    <t>Pinot Grigio, Torresella</t>
  </si>
  <si>
    <t>Tea Raspberry</t>
  </si>
  <si>
    <t>Tequila, Don Julio</t>
  </si>
  <si>
    <t>Vodka, Smirnoff Blueberry</t>
  </si>
  <si>
    <t>Janasse Rose</t>
  </si>
  <si>
    <t>Rose, Janasse</t>
  </si>
  <si>
    <t>Liqueur, St Germain Elderflower</t>
  </si>
  <si>
    <t>Liqueur, St Germain</t>
  </si>
  <si>
    <t>Vodka, John Emerald "Elizabeth"</t>
  </si>
  <si>
    <t>Bourbon, Jim Beam Honey</t>
  </si>
  <si>
    <t>Empty Bottles</t>
  </si>
  <si>
    <t>Bourbon, Old Forester</t>
  </si>
  <si>
    <t>Soda, Ginger Beer Goslings</t>
  </si>
  <si>
    <t>Vodka, Belvedere 750ml</t>
  </si>
  <si>
    <t>Crios Rose</t>
  </si>
  <si>
    <t>TrimTab IPA</t>
  </si>
  <si>
    <t>Beer, Corona Light, 12 oz Cans</t>
  </si>
  <si>
    <t>Corona Light Cans</t>
  </si>
  <si>
    <t>Corona Light Bottles</t>
  </si>
  <si>
    <t>Freixenet</t>
  </si>
  <si>
    <t>Sparkling, Freixenet</t>
  </si>
  <si>
    <t>DID YOU FORGET TO COUNT  &gt;&gt;ALL OF &lt;&lt; THE TEA?</t>
  </si>
  <si>
    <t>Paco &amp; Lola</t>
  </si>
  <si>
    <t>Cooper Mountain</t>
  </si>
  <si>
    <t>Sea Pearl</t>
  </si>
  <si>
    <t>Fleur de Mer</t>
  </si>
  <si>
    <t>Line 39</t>
  </si>
  <si>
    <t>Bourbon, Conciere</t>
  </si>
  <si>
    <t>Gin, Conciere</t>
  </si>
  <si>
    <t>Scotch, Conciere</t>
  </si>
  <si>
    <t>Rum, Conciere</t>
  </si>
  <si>
    <t>Tequila, Conciere</t>
  </si>
  <si>
    <t>Vodka, Conciere</t>
  </si>
  <si>
    <t>Pinot Noir, Line 39</t>
  </si>
  <si>
    <t>Merlot, Educated Guess</t>
  </si>
  <si>
    <t>Educated Guess Merlot</t>
  </si>
  <si>
    <t>Red Blend, Barbara d'Alba</t>
  </si>
  <si>
    <t>Pinot Noir, Cristom</t>
  </si>
  <si>
    <t>Cristom PN</t>
  </si>
  <si>
    <t>Rose, Crios</t>
  </si>
  <si>
    <t>Rose, Fleur de Mer</t>
  </si>
  <si>
    <t>Sauvignon Blanc, Shannon Ridge</t>
  </si>
  <si>
    <t>Shannon Ridge SB</t>
  </si>
  <si>
    <t>Sauvignon Blanc, Sea Pearl</t>
  </si>
  <si>
    <t>J Vineyards PG</t>
  </si>
  <si>
    <t>Pinot Grigio, J Vineyards</t>
  </si>
  <si>
    <t>Pinot Grigio, Cooper Mountain</t>
  </si>
  <si>
    <t>Chardonnay, Copain</t>
  </si>
  <si>
    <t>Copain Chard</t>
  </si>
  <si>
    <t>White Wine, Paco &amp; Lola</t>
  </si>
  <si>
    <t>Eleven 86</t>
  </si>
  <si>
    <t>Water, Eleven 86</t>
  </si>
  <si>
    <t>Pinot Noir, Mohua</t>
  </si>
  <si>
    <t>Mohua PN</t>
  </si>
  <si>
    <t>Barbara d'Alba "Ruvei", Marchesi di Barolo</t>
  </si>
  <si>
    <t>Smirnoff</t>
  </si>
  <si>
    <t>Vodka, Smirnoff 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</si>
</sst>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yyyy\-mm\-dd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20"/>
      <name val="Arial"/>
      <family val="2"/>
    </font>
    <font>
      <sz val="10"/>
      <color theme="0"/>
      <name val="Arial"/>
      <family val="2"/>
    </font>
    <font>
      <b/>
      <i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</fills>
  <borders count="4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Dashed">
        <color indexed="64"/>
      </right>
      <top style="medium">
        <color indexed="64"/>
      </top>
      <bottom style="mediumDashed">
        <color indexed="64"/>
      </bottom>
      <diagonal/>
    </border>
    <border>
      <left style="mediumDashed">
        <color indexed="64"/>
      </left>
      <right style="mediumDashed">
        <color indexed="64"/>
      </right>
      <top style="medium">
        <color indexed="64"/>
      </top>
      <bottom style="mediumDashed">
        <color indexed="64"/>
      </bottom>
      <diagonal/>
    </border>
    <border>
      <left style="mediumDashed">
        <color indexed="64"/>
      </left>
      <right style="medium">
        <color indexed="64"/>
      </right>
      <top style="medium">
        <color indexed="64"/>
      </top>
      <bottom style="mediumDashed">
        <color indexed="64"/>
      </bottom>
      <diagonal/>
    </border>
    <border>
      <left style="medium">
        <color indexed="64"/>
      </left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 style="medium">
        <color indexed="64"/>
      </right>
      <top style="mediumDashed">
        <color indexed="64"/>
      </top>
      <bottom style="mediumDashed">
        <color indexed="64"/>
      </bottom>
      <diagonal/>
    </border>
    <border>
      <left style="medium">
        <color indexed="64"/>
      </left>
      <right style="mediumDashed">
        <color indexed="64"/>
      </right>
      <top style="mediumDashed">
        <color indexed="64"/>
      </top>
      <bottom/>
      <diagonal/>
    </border>
    <border>
      <left style="mediumDashed">
        <color indexed="64"/>
      </left>
      <right style="mediumDashed">
        <color indexed="64"/>
      </right>
      <top style="mediumDashed">
        <color indexed="64"/>
      </top>
      <bottom/>
      <diagonal/>
    </border>
    <border>
      <left style="medium">
        <color indexed="64"/>
      </left>
      <right style="mediumDashed">
        <color indexed="64"/>
      </right>
      <top/>
      <bottom style="mediumDashed">
        <color indexed="64"/>
      </bottom>
      <diagonal/>
    </border>
    <border>
      <left style="mediumDashed">
        <color indexed="64"/>
      </left>
      <right style="mediumDashed">
        <color indexed="64"/>
      </right>
      <top/>
      <bottom style="mediumDashed">
        <color indexed="64"/>
      </bottom>
      <diagonal/>
    </border>
    <border>
      <left style="mediumDashed">
        <color indexed="64"/>
      </left>
      <right style="medium">
        <color indexed="64"/>
      </right>
      <top/>
      <bottom style="mediumDashed">
        <color indexed="64"/>
      </bottom>
      <diagonal/>
    </border>
    <border>
      <left style="mediumDashed">
        <color indexed="64"/>
      </left>
      <right style="medium">
        <color indexed="64"/>
      </right>
      <top style="mediumDashed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Dashed">
        <color indexed="64"/>
      </right>
      <top style="medium">
        <color indexed="64"/>
      </top>
      <bottom style="mediumDashed">
        <color indexed="64"/>
      </bottom>
      <diagonal/>
    </border>
    <border>
      <left/>
      <right style="mediumDashed">
        <color indexed="64"/>
      </right>
      <top/>
      <bottom style="mediumDashed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Dashed">
        <color indexed="64"/>
      </right>
      <top style="mediumDashed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Dashed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Dashed">
        <color indexed="64"/>
      </top>
      <bottom style="mediumDash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Dashed">
        <color indexed="64"/>
      </bottom>
      <diagonal/>
    </border>
    <border>
      <left style="medium">
        <color indexed="64"/>
      </left>
      <right style="medium">
        <color indexed="64"/>
      </right>
      <top style="mediumDashed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 diagonalUp="1">
      <left/>
      <right/>
      <top/>
      <bottom/>
      <diagonal style="thin">
        <color auto="1"/>
      </diagonal>
    </border>
    <border>
      <left style="mediumDashed">
        <color indexed="64"/>
      </left>
      <right style="medium">
        <color indexed="64"/>
      </right>
      <top style="mediumDashed">
        <color indexed="64"/>
      </top>
      <bottom/>
      <diagonal/>
    </border>
    <border>
      <left style="medium">
        <color indexed="64"/>
      </left>
      <right style="mediumDashed">
        <color indexed="64"/>
      </right>
      <top style="mediumDashed">
        <color indexed="64"/>
      </top>
      <bottom style="medium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medium">
        <color indexed="64"/>
      </bottom>
      <diagonal/>
    </border>
    <border>
      <left style="mediumDashed">
        <color indexed="64"/>
      </left>
      <right style="mediumDashed">
        <color indexed="64"/>
      </right>
      <top style="medium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Dashed">
        <color indexed="64"/>
      </bottom>
      <diagonal/>
    </border>
  </borders>
  <cellStyleXfs count="1">
    <xf numFmtId="0" fontId="0" fillId="0" borderId="0"/>
  </cellStyleXfs>
  <cellXfs count="118">
    <xf numFmtId="0" fontId="0" fillId="0" borderId="0" xfId="0"/>
    <xf numFmtId="1" fontId="0" fillId="0" borderId="0" xfId="0" applyNumberForma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 wrapText="1"/>
    </xf>
    <xf numFmtId="2" fontId="3" fillId="0" borderId="1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 wrapText="1"/>
    </xf>
    <xf numFmtId="2" fontId="3" fillId="0" borderId="0" xfId="0" applyNumberFormat="1" applyFont="1" applyAlignment="1">
      <alignment horizontal="center" vertical="center" wrapText="1"/>
    </xf>
    <xf numFmtId="0" fontId="0" fillId="0" borderId="0" xfId="0" applyBorder="1"/>
    <xf numFmtId="2" fontId="0" fillId="0" borderId="0" xfId="0" applyNumberFormat="1" applyBorder="1"/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/>
    <xf numFmtId="1" fontId="0" fillId="0" borderId="6" xfId="0" applyNumberFormat="1" applyBorder="1"/>
    <xf numFmtId="2" fontId="0" fillId="0" borderId="7" xfId="0" applyNumberFormat="1" applyBorder="1"/>
    <xf numFmtId="0" fontId="0" fillId="0" borderId="8" xfId="0" applyBorder="1"/>
    <xf numFmtId="1" fontId="0" fillId="0" borderId="9" xfId="0" applyNumberFormat="1" applyBorder="1"/>
    <xf numFmtId="164" fontId="0" fillId="0" borderId="9" xfId="0" applyNumberFormat="1" applyBorder="1"/>
    <xf numFmtId="2" fontId="0" fillId="0" borderId="10" xfId="0" applyNumberFormat="1" applyBorder="1"/>
    <xf numFmtId="0" fontId="0" fillId="0" borderId="11" xfId="0" applyBorder="1"/>
    <xf numFmtId="1" fontId="0" fillId="0" borderId="12" xfId="0" applyNumberFormat="1" applyBorder="1"/>
    <xf numFmtId="164" fontId="0" fillId="0" borderId="12" xfId="0" applyNumberFormat="1" applyBorder="1"/>
    <xf numFmtId="0" fontId="0" fillId="0" borderId="13" xfId="0" applyBorder="1"/>
    <xf numFmtId="1" fontId="0" fillId="0" borderId="14" xfId="0" applyNumberFormat="1" applyBorder="1"/>
    <xf numFmtId="164" fontId="0" fillId="0" borderId="14" xfId="0" applyNumberFormat="1" applyBorder="1"/>
    <xf numFmtId="2" fontId="0" fillId="0" borderId="15" xfId="0" applyNumberFormat="1" applyBorder="1"/>
    <xf numFmtId="2" fontId="0" fillId="0" borderId="16" xfId="0" applyNumberFormat="1" applyBorder="1"/>
    <xf numFmtId="0" fontId="4" fillId="0" borderId="17" xfId="0" applyFont="1" applyBorder="1" applyAlignment="1">
      <alignment horizontal="center"/>
    </xf>
    <xf numFmtId="0" fontId="0" fillId="0" borderId="18" xfId="0" applyBorder="1"/>
    <xf numFmtId="164" fontId="0" fillId="0" borderId="19" xfId="0" applyNumberFormat="1" applyBorder="1"/>
    <xf numFmtId="164" fontId="0" fillId="0" borderId="0" xfId="0" applyNumberFormat="1" applyBorder="1"/>
    <xf numFmtId="164" fontId="0" fillId="2" borderId="20" xfId="0" applyNumberFormat="1" applyFill="1" applyBorder="1"/>
    <xf numFmtId="164" fontId="0" fillId="2" borderId="21" xfId="0" applyNumberFormat="1" applyFill="1" applyBorder="1"/>
    <xf numFmtId="164" fontId="0" fillId="2" borderId="22" xfId="0" applyNumberFormat="1" applyFill="1" applyBorder="1"/>
    <xf numFmtId="164" fontId="0" fillId="2" borderId="24" xfId="0" applyNumberFormat="1" applyFill="1" applyBorder="1"/>
    <xf numFmtId="0" fontId="0" fillId="0" borderId="1" xfId="0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0" borderId="6" xfId="0" applyFill="1" applyBorder="1"/>
    <xf numFmtId="0" fontId="0" fillId="0" borderId="14" xfId="0" applyFill="1" applyBorder="1"/>
    <xf numFmtId="0" fontId="0" fillId="0" borderId="9" xfId="0" applyFill="1" applyBorder="1"/>
    <xf numFmtId="0" fontId="0" fillId="0" borderId="12" xfId="0" applyFill="1" applyBorder="1"/>
    <xf numFmtId="0" fontId="0" fillId="0" borderId="0" xfId="0" applyFill="1"/>
    <xf numFmtId="0" fontId="0" fillId="0" borderId="18" xfId="0" applyFill="1" applyBorder="1"/>
    <xf numFmtId="164" fontId="0" fillId="0" borderId="25" xfId="0" applyNumberFormat="1" applyBorder="1"/>
    <xf numFmtId="0" fontId="0" fillId="0" borderId="25" xfId="0" applyBorder="1"/>
    <xf numFmtId="0" fontId="0" fillId="0" borderId="19" xfId="0" applyFill="1" applyBorder="1"/>
    <xf numFmtId="2" fontId="0" fillId="0" borderId="19" xfId="0" applyNumberFormat="1" applyBorder="1"/>
    <xf numFmtId="0" fontId="0" fillId="0" borderId="0" xfId="0" applyFill="1" applyBorder="1"/>
    <xf numFmtId="0" fontId="0" fillId="0" borderId="26" xfId="0" applyFill="1" applyBorder="1"/>
    <xf numFmtId="0" fontId="0" fillId="0" borderId="27" xfId="0" applyFill="1" applyBorder="1"/>
    <xf numFmtId="0" fontId="0" fillId="0" borderId="28" xfId="0" applyFill="1" applyBorder="1"/>
    <xf numFmtId="1" fontId="0" fillId="0" borderId="19" xfId="0" applyNumberFormat="1" applyBorder="1"/>
    <xf numFmtId="1" fontId="0" fillId="0" borderId="0" xfId="0" applyNumberFormat="1" applyBorder="1"/>
    <xf numFmtId="1" fontId="0" fillId="0" borderId="25" xfId="0" applyNumberFormat="1" applyBorder="1"/>
    <xf numFmtId="2" fontId="0" fillId="0" borderId="25" xfId="0" applyNumberFormat="1" applyBorder="1"/>
    <xf numFmtId="0" fontId="0" fillId="0" borderId="26" xfId="0" applyBorder="1"/>
    <xf numFmtId="0" fontId="0" fillId="0" borderId="27" xfId="0" applyBorder="1"/>
    <xf numFmtId="0" fontId="1" fillId="0" borderId="29" xfId="0" applyFont="1" applyBorder="1"/>
    <xf numFmtId="0" fontId="0" fillId="0" borderId="30" xfId="0" applyFill="1" applyBorder="1"/>
    <xf numFmtId="0" fontId="0" fillId="0" borderId="29" xfId="0" applyFont="1" applyBorder="1"/>
    <xf numFmtId="164" fontId="0" fillId="2" borderId="1" xfId="0" applyNumberFormat="1" applyFill="1" applyBorder="1" applyAlignment="1">
      <alignment horizontal="center" vertical="center"/>
    </xf>
    <xf numFmtId="0" fontId="1" fillId="0" borderId="0" xfId="0" applyFont="1"/>
    <xf numFmtId="0" fontId="1" fillId="0" borderId="8" xfId="0" applyFont="1" applyBorder="1"/>
    <xf numFmtId="0" fontId="0" fillId="0" borderId="33" xfId="0" applyFill="1" applyBorder="1"/>
    <xf numFmtId="0" fontId="1" fillId="0" borderId="34" xfId="0" applyFont="1" applyBorder="1"/>
    <xf numFmtId="0" fontId="1" fillId="0" borderId="11" xfId="0" applyFont="1" applyBorder="1"/>
    <xf numFmtId="164" fontId="0" fillId="2" borderId="23" xfId="0" applyNumberFormat="1" applyFill="1" applyBorder="1"/>
    <xf numFmtId="164" fontId="1" fillId="0" borderId="9" xfId="0" applyNumberFormat="1" applyFont="1" applyBorder="1"/>
    <xf numFmtId="0" fontId="1" fillId="0" borderId="27" xfId="0" applyFont="1" applyFill="1" applyBorder="1"/>
    <xf numFmtId="0" fontId="0" fillId="0" borderId="29" xfId="0" applyBorder="1"/>
    <xf numFmtId="164" fontId="1" fillId="0" borderId="6" xfId="0" applyNumberFormat="1" applyFont="1" applyBorder="1"/>
    <xf numFmtId="0" fontId="1" fillId="0" borderId="13" xfId="0" applyFont="1" applyBorder="1"/>
    <xf numFmtId="0" fontId="1" fillId="0" borderId="9" xfId="0" applyFont="1" applyFill="1" applyBorder="1"/>
    <xf numFmtId="0" fontId="0" fillId="0" borderId="19" xfId="0" applyBorder="1"/>
    <xf numFmtId="0" fontId="1" fillId="0" borderId="30" xfId="0" applyFont="1" applyBorder="1"/>
    <xf numFmtId="0" fontId="0" fillId="0" borderId="35" xfId="0" applyBorder="1"/>
    <xf numFmtId="1" fontId="1" fillId="0" borderId="9" xfId="0" applyNumberFormat="1" applyFont="1" applyBorder="1"/>
    <xf numFmtId="0" fontId="0" fillId="0" borderId="34" xfId="0" applyBorder="1"/>
    <xf numFmtId="0" fontId="1" fillId="0" borderId="36" xfId="0" applyFont="1" applyBorder="1"/>
    <xf numFmtId="2" fontId="0" fillId="0" borderId="0" xfId="0" applyNumberFormat="1"/>
    <xf numFmtId="2" fontId="1" fillId="0" borderId="29" xfId="0" applyNumberFormat="1" applyFont="1" applyBorder="1"/>
    <xf numFmtId="0" fontId="1" fillId="0" borderId="33" xfId="0" applyFont="1" applyFill="1" applyBorder="1"/>
    <xf numFmtId="165" fontId="0" fillId="0" borderId="0" xfId="0" applyNumberFormat="1" applyAlignment="1">
      <alignment horizontal="left"/>
    </xf>
    <xf numFmtId="164" fontId="3" fillId="0" borderId="25" xfId="0" applyNumberFormat="1" applyFont="1" applyBorder="1"/>
    <xf numFmtId="164" fontId="3" fillId="0" borderId="0" xfId="0" applyNumberFormat="1" applyFont="1" applyBorder="1"/>
    <xf numFmtId="0" fontId="1" fillId="0" borderId="35" xfId="0" applyFont="1" applyBorder="1"/>
    <xf numFmtId="164" fontId="1" fillId="0" borderId="14" xfId="0" applyNumberFormat="1" applyFont="1" applyBorder="1"/>
    <xf numFmtId="0" fontId="0" fillId="0" borderId="37" xfId="0" applyFill="1" applyBorder="1"/>
    <xf numFmtId="2" fontId="5" fillId="0" borderId="38" xfId="0" applyNumberFormat="1" applyFont="1" applyBorder="1"/>
    <xf numFmtId="0" fontId="1" fillId="0" borderId="0" xfId="0" applyFont="1" applyFill="1" applyBorder="1"/>
    <xf numFmtId="2" fontId="0" fillId="0" borderId="39" xfId="0" applyNumberFormat="1" applyBorder="1"/>
    <xf numFmtId="164" fontId="0" fillId="0" borderId="6" xfId="0" applyNumberFormat="1" applyBorder="1"/>
    <xf numFmtId="0" fontId="0" fillId="0" borderId="40" xfId="0" applyBorder="1"/>
    <xf numFmtId="164" fontId="0" fillId="2" borderId="41" xfId="0" applyNumberFormat="1" applyFill="1" applyBorder="1"/>
    <xf numFmtId="0" fontId="0" fillId="0" borderId="42" xfId="0" applyFill="1" applyBorder="1"/>
    <xf numFmtId="1" fontId="0" fillId="0" borderId="42" xfId="0" applyNumberFormat="1" applyBorder="1"/>
    <xf numFmtId="164" fontId="0" fillId="0" borderId="42" xfId="0" applyNumberFormat="1" applyBorder="1"/>
    <xf numFmtId="0" fontId="0" fillId="0" borderId="0" xfId="0" applyFont="1" applyFill="1" applyBorder="1"/>
    <xf numFmtId="0" fontId="0" fillId="0" borderId="20" xfId="0" applyFill="1" applyBorder="1"/>
    <xf numFmtId="0" fontId="0" fillId="0" borderId="21" xfId="0" applyFill="1" applyBorder="1"/>
    <xf numFmtId="0" fontId="0" fillId="0" borderId="22" xfId="0" applyFill="1" applyBorder="1"/>
    <xf numFmtId="0" fontId="1" fillId="0" borderId="22" xfId="0" applyFont="1" applyFill="1" applyBorder="1"/>
    <xf numFmtId="0" fontId="1" fillId="0" borderId="21" xfId="0" applyFont="1" applyFill="1" applyBorder="1"/>
    <xf numFmtId="0" fontId="0" fillId="0" borderId="24" xfId="0" applyFill="1" applyBorder="1"/>
    <xf numFmtId="0" fontId="0" fillId="0" borderId="41" xfId="0" applyFill="1" applyBorder="1"/>
    <xf numFmtId="0" fontId="1" fillId="0" borderId="1" xfId="0" applyFont="1" applyFill="1" applyBorder="1" applyAlignment="1">
      <alignment horizontal="center" vertical="center" wrapText="1"/>
    </xf>
    <xf numFmtId="0" fontId="6" fillId="0" borderId="0" xfId="0" applyFont="1"/>
    <xf numFmtId="0" fontId="1" fillId="0" borderId="43" xfId="0" applyFont="1" applyBorder="1"/>
    <xf numFmtId="2" fontId="5" fillId="0" borderId="0" xfId="0" applyNumberFormat="1" applyFont="1" applyBorder="1"/>
    <xf numFmtId="0" fontId="0" fillId="0" borderId="29" xfId="0" applyFont="1" applyFill="1" applyBorder="1"/>
    <xf numFmtId="0" fontId="1" fillId="0" borderId="29" xfId="0" applyFont="1" applyFill="1" applyBorder="1"/>
    <xf numFmtId="2" fontId="0" fillId="0" borderId="29" xfId="0" applyNumberFormat="1" applyBorder="1"/>
    <xf numFmtId="0" fontId="0" fillId="0" borderId="31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4" fillId="0" borderId="17" xfId="0" applyFont="1" applyBorder="1" applyAlignment="1">
      <alignment horizontal="center"/>
    </xf>
  </cellXfs>
  <cellStyles count="1">
    <cellStyle name="Normal" xfId="0" builtinId="0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ood%20and%20Beverage/Beverage%20Controls/Liquor%20Weight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70">
          <cell r="I70">
            <v>25.489499999999996</v>
          </cell>
        </row>
        <row r="143">
          <cell r="I143">
            <v>28.186</v>
          </cell>
        </row>
        <row r="151">
          <cell r="I151">
            <v>23.939499999999999</v>
          </cell>
        </row>
        <row r="216">
          <cell r="I216">
            <v>11.985999999999997</v>
          </cell>
        </row>
        <row r="221">
          <cell r="I221">
            <v>17.0395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2"/>
  <sheetViews>
    <sheetView tabSelected="1" topLeftCell="A85" workbookViewId="0">
      <selection activeCell="B86" sqref="B86"/>
    </sheetView>
  </sheetViews>
  <sheetFormatPr defaultRowHeight="12.75" x14ac:dyDescent="0.2"/>
  <cols>
    <col min="1" max="1" width="14.5703125" bestFit="1" customWidth="1"/>
    <col min="2" max="2" width="38.28515625" bestFit="1" customWidth="1"/>
    <col min="3" max="3" width="9.140625" style="82"/>
    <col min="5" max="5" width="35.140625" bestFit="1" customWidth="1"/>
    <col min="6" max="6" width="9.140625" style="82"/>
    <col min="8" max="8" width="35.140625" bestFit="1" customWidth="1"/>
    <col min="9" max="9" width="9.140625" style="82"/>
  </cols>
  <sheetData>
    <row r="1" spans="1:9" x14ac:dyDescent="0.2">
      <c r="A1" t="s">
        <v>23</v>
      </c>
      <c r="B1" s="1" t="s">
        <v>25</v>
      </c>
    </row>
    <row r="2" spans="1:9" x14ac:dyDescent="0.2">
      <c r="A2" t="s">
        <v>22</v>
      </c>
      <c r="B2" s="64"/>
    </row>
    <row r="3" spans="1:9" x14ac:dyDescent="0.2">
      <c r="A3" t="s">
        <v>21</v>
      </c>
      <c r="B3" s="64" t="s">
        <v>158</v>
      </c>
    </row>
    <row r="4" spans="1:9" x14ac:dyDescent="0.2">
      <c r="A4" t="s">
        <v>26</v>
      </c>
      <c r="B4" s="85">
        <v>43861</v>
      </c>
    </row>
    <row r="6" spans="1:9" x14ac:dyDescent="0.2">
      <c r="A6">
        <v>1</v>
      </c>
      <c r="B6" s="62" t="s">
        <v>66</v>
      </c>
      <c r="C6" s="83">
        <f>Handwritten!J4</f>
        <v>0.34543877289485619</v>
      </c>
      <c r="D6">
        <f>A40+1</f>
        <v>36</v>
      </c>
      <c r="E6" s="62" t="s">
        <v>129</v>
      </c>
      <c r="F6" s="83">
        <f>Handwritten!J39</f>
        <v>0.34050984799195588</v>
      </c>
      <c r="G6">
        <f>D41+1</f>
        <v>72</v>
      </c>
      <c r="H6" s="62" t="s">
        <v>93</v>
      </c>
      <c r="I6" s="83">
        <f>Handwritten!J75</f>
        <v>5.9147098834802153E-2</v>
      </c>
    </row>
    <row r="7" spans="1:9" x14ac:dyDescent="0.2">
      <c r="A7">
        <f>A6+1</f>
        <v>2</v>
      </c>
      <c r="B7" s="60" t="s">
        <v>272</v>
      </c>
      <c r="C7" s="83">
        <f>Handwritten!J5</f>
        <v>4.3374539145521494E-2</v>
      </c>
      <c r="D7">
        <f>D6+1</f>
        <v>37</v>
      </c>
      <c r="E7" s="62" t="s">
        <v>130</v>
      </c>
      <c r="F7" s="83">
        <f>Handwritten!J40</f>
        <v>0.28094871946531025</v>
      </c>
      <c r="G7">
        <f>G6+1</f>
        <v>73</v>
      </c>
      <c r="H7" s="62" t="s">
        <v>94</v>
      </c>
      <c r="I7" s="83">
        <f>Handwritten!J76</f>
        <v>0.97001242089075523</v>
      </c>
    </row>
    <row r="8" spans="1:9" x14ac:dyDescent="0.2">
      <c r="A8">
        <f t="shared" ref="A8:A11" si="0">A7+1</f>
        <v>3</v>
      </c>
      <c r="B8" s="62" t="s">
        <v>69</v>
      </c>
      <c r="C8" s="83">
        <f>Handwritten!J6</f>
        <v>1.4061434119989749</v>
      </c>
      <c r="D8">
        <f>D7+1</f>
        <v>38</v>
      </c>
      <c r="E8" s="62" t="s">
        <v>131</v>
      </c>
      <c r="F8" s="83">
        <f>Handwritten!J41</f>
        <v>0.68019163660022475</v>
      </c>
      <c r="G8">
        <f>G7+1</f>
        <v>74</v>
      </c>
      <c r="H8" s="62" t="s">
        <v>171</v>
      </c>
      <c r="I8" s="83">
        <f>Handwritten!J77</f>
        <v>0.68060566629206831</v>
      </c>
    </row>
    <row r="9" spans="1:9" x14ac:dyDescent="0.2">
      <c r="A9">
        <f t="shared" si="0"/>
        <v>4</v>
      </c>
      <c r="B9" s="62" t="s">
        <v>159</v>
      </c>
      <c r="C9" s="83">
        <f>Handwritten!J7</f>
        <v>0.13012361743656478</v>
      </c>
      <c r="D9">
        <f>D8+1</f>
        <v>39</v>
      </c>
      <c r="E9" s="62" t="s">
        <v>132</v>
      </c>
      <c r="F9" s="83">
        <f>Handwritten!J42</f>
        <v>0.12618047751424458</v>
      </c>
      <c r="G9">
        <f t="shared" ref="G9:G10" si="1">G8+1</f>
        <v>75</v>
      </c>
      <c r="H9" s="62" t="s">
        <v>189</v>
      </c>
      <c r="I9" s="83">
        <f>Handwritten!J78</f>
        <v>1</v>
      </c>
    </row>
    <row r="10" spans="1:9" x14ac:dyDescent="0.2">
      <c r="A10">
        <f t="shared" si="0"/>
        <v>5</v>
      </c>
      <c r="B10" s="112" t="s">
        <v>322</v>
      </c>
      <c r="C10" s="83">
        <f>Handwritten!J8</f>
        <v>3.1433725675755602</v>
      </c>
      <c r="D10">
        <f t="shared" ref="D10:D21" si="2">D9+1</f>
        <v>40</v>
      </c>
      <c r="E10" s="62" t="s">
        <v>133</v>
      </c>
      <c r="F10" s="83">
        <f>Handwritten!J43</f>
        <v>5.3528124445496018E-2</v>
      </c>
      <c r="G10">
        <f t="shared" si="1"/>
        <v>76</v>
      </c>
      <c r="H10" s="62" t="s">
        <v>215</v>
      </c>
      <c r="I10" s="83">
        <f>Handwritten!J79</f>
        <v>0.60962914769030563</v>
      </c>
    </row>
    <row r="11" spans="1:9" x14ac:dyDescent="0.2">
      <c r="A11">
        <f t="shared" si="0"/>
        <v>6</v>
      </c>
      <c r="B11" s="60" t="s">
        <v>271</v>
      </c>
      <c r="C11" s="83">
        <f>Handwritten!J9</f>
        <v>0</v>
      </c>
      <c r="D11">
        <f t="shared" si="2"/>
        <v>41</v>
      </c>
      <c r="E11" s="62" t="s">
        <v>134</v>
      </c>
      <c r="F11" s="83">
        <f>Handwritten!J44</f>
        <v>0.36375465783403338</v>
      </c>
      <c r="G11">
        <f>G10+1</f>
        <v>77</v>
      </c>
      <c r="H11" s="62" t="s">
        <v>59</v>
      </c>
      <c r="I11" s="83">
        <f>Handwritten!J80</f>
        <v>0.81622996392026992</v>
      </c>
    </row>
    <row r="12" spans="1:9" x14ac:dyDescent="0.2">
      <c r="A12">
        <f t="shared" ref="A12:A29" si="3">A11+1</f>
        <v>7</v>
      </c>
      <c r="B12" s="62" t="s">
        <v>82</v>
      </c>
      <c r="C12" s="83">
        <f>Handwritten!J10</f>
        <v>0.61808718282368258</v>
      </c>
      <c r="D12">
        <f t="shared" si="2"/>
        <v>42</v>
      </c>
      <c r="E12" s="62" t="s">
        <v>135</v>
      </c>
      <c r="F12" s="83">
        <f>Handwritten!J45</f>
        <v>0.85467557816289108</v>
      </c>
      <c r="G12">
        <f t="shared" ref="G12:G16" si="4">G11+1</f>
        <v>78</v>
      </c>
      <c r="H12" s="60" t="s">
        <v>177</v>
      </c>
      <c r="I12" s="83">
        <f>Handwritten!J81</f>
        <v>1.1829419766960459E-2</v>
      </c>
    </row>
    <row r="13" spans="1:9" x14ac:dyDescent="0.2">
      <c r="A13">
        <f t="shared" si="3"/>
        <v>8</v>
      </c>
      <c r="B13" s="62" t="s">
        <v>89</v>
      </c>
      <c r="C13" s="83">
        <f>Handwritten!J11</f>
        <v>2.7811557343112323</v>
      </c>
      <c r="D13">
        <f t="shared" si="2"/>
        <v>43</v>
      </c>
      <c r="E13" s="62" t="s">
        <v>136</v>
      </c>
      <c r="F13" s="83">
        <f>Handwritten!J46</f>
        <v>4.7317679067841699E-2</v>
      </c>
      <c r="G13">
        <f t="shared" si="4"/>
        <v>79</v>
      </c>
      <c r="H13" s="62" t="s">
        <v>169</v>
      </c>
      <c r="I13" s="83">
        <f>Handwritten!J82</f>
        <v>0.13250921708956837</v>
      </c>
    </row>
    <row r="14" spans="1:9" x14ac:dyDescent="0.2">
      <c r="A14">
        <f t="shared" si="3"/>
        <v>9</v>
      </c>
      <c r="B14" s="60" t="s">
        <v>90</v>
      </c>
      <c r="C14" s="83">
        <f>Handwritten!J12</f>
        <v>5.3646418643165557E-2</v>
      </c>
      <c r="D14">
        <f t="shared" si="2"/>
        <v>44</v>
      </c>
      <c r="E14" s="62" t="s">
        <v>183</v>
      </c>
      <c r="F14" s="83">
        <f>Handwritten!J47</f>
        <v>2.2101299264604309E-2</v>
      </c>
      <c r="G14">
        <f t="shared" si="4"/>
        <v>80</v>
      </c>
      <c r="H14" s="112" t="s">
        <v>326</v>
      </c>
      <c r="I14" s="83">
        <f>Handwritten!J83</f>
        <v>1.7072218607677294</v>
      </c>
    </row>
    <row r="15" spans="1:9" x14ac:dyDescent="0.2">
      <c r="A15">
        <f t="shared" si="3"/>
        <v>10</v>
      </c>
      <c r="B15" s="62" t="s">
        <v>92</v>
      </c>
      <c r="C15" s="83">
        <f>Handwritten!J13</f>
        <v>0</v>
      </c>
      <c r="D15">
        <f t="shared" si="2"/>
        <v>45</v>
      </c>
      <c r="E15" s="62" t="s">
        <v>173</v>
      </c>
      <c r="F15" s="83">
        <f>Handwritten!J48</f>
        <v>1</v>
      </c>
      <c r="G15">
        <f t="shared" si="4"/>
        <v>81</v>
      </c>
      <c r="H15" s="62" t="s">
        <v>81</v>
      </c>
      <c r="I15" s="83">
        <f>Handwritten!J84</f>
        <v>0.92663788174523398</v>
      </c>
    </row>
    <row r="16" spans="1:9" x14ac:dyDescent="0.2">
      <c r="A16">
        <f t="shared" si="3"/>
        <v>11</v>
      </c>
      <c r="B16" s="62" t="s">
        <v>304</v>
      </c>
      <c r="C16" s="83">
        <f>Handwritten!J14</f>
        <v>1.577255968928052E-2</v>
      </c>
      <c r="D16">
        <f t="shared" si="2"/>
        <v>46</v>
      </c>
      <c r="E16" s="62" t="s">
        <v>184</v>
      </c>
      <c r="F16" s="83">
        <f>Handwritten!J49</f>
        <v>1</v>
      </c>
      <c r="G16">
        <f t="shared" si="4"/>
        <v>82</v>
      </c>
      <c r="H16" s="62" t="s">
        <v>103</v>
      </c>
      <c r="I16" s="83">
        <f>Handwritten!J86</f>
        <v>1.3612113325841366</v>
      </c>
    </row>
    <row r="17" spans="1:9" x14ac:dyDescent="0.2">
      <c r="A17">
        <f t="shared" si="3"/>
        <v>12</v>
      </c>
      <c r="B17" s="62" t="s">
        <v>97</v>
      </c>
      <c r="C17" s="83">
        <f>Handwritten!J15</f>
        <v>1.3353344768439108</v>
      </c>
      <c r="D17">
        <f t="shared" si="2"/>
        <v>47</v>
      </c>
      <c r="E17" s="60" t="s">
        <v>170</v>
      </c>
      <c r="F17" s="83">
        <f>Handwritten!J50</f>
        <v>9.2860945170639402E-3</v>
      </c>
      <c r="G17">
        <f t="shared" ref="G17:G26" si="5">G16+1</f>
        <v>83</v>
      </c>
      <c r="H17" s="62" t="s">
        <v>219</v>
      </c>
      <c r="I17" s="83">
        <f>Handwritten!J85</f>
        <v>0.94085290116519782</v>
      </c>
    </row>
    <row r="18" spans="1:9" x14ac:dyDescent="0.2">
      <c r="A18">
        <f t="shared" si="3"/>
        <v>13</v>
      </c>
      <c r="B18" s="62" t="s">
        <v>99</v>
      </c>
      <c r="C18" s="83">
        <f>Handwritten!J16</f>
        <v>0.67666252636974822</v>
      </c>
      <c r="D18">
        <f t="shared" si="2"/>
        <v>48</v>
      </c>
      <c r="E18" s="62" t="s">
        <v>141</v>
      </c>
      <c r="F18" s="83">
        <f>Handwritten!J51</f>
        <v>1.5784734133790739</v>
      </c>
      <c r="G18">
        <f t="shared" si="5"/>
        <v>84</v>
      </c>
      <c r="H18" s="62" t="s">
        <v>112</v>
      </c>
      <c r="I18" s="83">
        <f>Handwritten!J87</f>
        <v>1.6529968454258674</v>
      </c>
    </row>
    <row r="19" spans="1:9" x14ac:dyDescent="0.2">
      <c r="A19">
        <f t="shared" si="3"/>
        <v>14</v>
      </c>
      <c r="B19" s="62" t="s">
        <v>98</v>
      </c>
      <c r="C19" s="83">
        <f>Handwritten!J17</f>
        <v>1.9167800319394335</v>
      </c>
      <c r="D19">
        <f t="shared" si="2"/>
        <v>49</v>
      </c>
      <c r="E19" s="62" t="s">
        <v>144</v>
      </c>
      <c r="F19" s="83">
        <f>Handwritten!J52</f>
        <v>1.2168726957276079</v>
      </c>
      <c r="G19">
        <f t="shared" si="5"/>
        <v>85</v>
      </c>
      <c r="H19" s="62" t="s">
        <v>113</v>
      </c>
      <c r="I19" s="83">
        <f>Handwritten!J88</f>
        <v>1.8753943217665614</v>
      </c>
    </row>
    <row r="20" spans="1:9" x14ac:dyDescent="0.2">
      <c r="A20">
        <f t="shared" si="3"/>
        <v>15</v>
      </c>
      <c r="B20" s="112" t="s">
        <v>306</v>
      </c>
      <c r="C20" s="83">
        <f>Handwritten!J18</f>
        <v>1</v>
      </c>
      <c r="D20">
        <f t="shared" si="2"/>
        <v>50</v>
      </c>
      <c r="E20" s="62" t="s">
        <v>185</v>
      </c>
      <c r="F20" s="83">
        <f>Handwritten!J53</f>
        <v>1.7393387354350267</v>
      </c>
      <c r="G20">
        <f t="shared" si="5"/>
        <v>86</v>
      </c>
      <c r="H20" s="62" t="s">
        <v>60</v>
      </c>
      <c r="I20" s="83">
        <f>Handwritten!J89</f>
        <v>1.5589400839888805</v>
      </c>
    </row>
    <row r="21" spans="1:9" x14ac:dyDescent="0.2">
      <c r="A21">
        <f t="shared" si="3"/>
        <v>16</v>
      </c>
      <c r="B21" s="62" t="s">
        <v>273</v>
      </c>
      <c r="C21" s="83">
        <f>Handwritten!J19</f>
        <v>0.50316436978766188</v>
      </c>
      <c r="D21">
        <f t="shared" si="2"/>
        <v>51</v>
      </c>
      <c r="E21" s="62" t="s">
        <v>186</v>
      </c>
      <c r="F21" s="83">
        <f>Handwritten!J54</f>
        <v>1.1356242976282014</v>
      </c>
      <c r="G21">
        <f t="shared" si="5"/>
        <v>87</v>
      </c>
      <c r="H21" s="62" t="s">
        <v>61</v>
      </c>
      <c r="I21" s="83">
        <f>Handwritten!J90</f>
        <v>0.77186963979416801</v>
      </c>
    </row>
    <row r="22" spans="1:9" x14ac:dyDescent="0.2">
      <c r="A22">
        <f t="shared" si="3"/>
        <v>17</v>
      </c>
      <c r="B22" s="60" t="s">
        <v>110</v>
      </c>
      <c r="C22" s="83">
        <f>Handwritten!J20</f>
        <v>0.39924291713491455</v>
      </c>
      <c r="D22">
        <f t="shared" ref="D22:D30" si="6">D21+1</f>
        <v>52</v>
      </c>
      <c r="E22" s="62" t="s">
        <v>187</v>
      </c>
      <c r="F22" s="83">
        <f>Handwritten!J55</f>
        <v>0.78074170461938852</v>
      </c>
      <c r="G22">
        <f t="shared" si="5"/>
        <v>88</v>
      </c>
      <c r="H22" s="62" t="s">
        <v>62</v>
      </c>
      <c r="I22" s="83">
        <f>Handwritten!J91</f>
        <v>0.76299757496894771</v>
      </c>
    </row>
    <row r="23" spans="1:9" x14ac:dyDescent="0.2">
      <c r="A23">
        <f t="shared" si="3"/>
        <v>18</v>
      </c>
      <c r="B23" s="62" t="s">
        <v>111</v>
      </c>
      <c r="C23" s="83">
        <f>Handwritten!J21</f>
        <v>2</v>
      </c>
      <c r="D23">
        <f t="shared" si="6"/>
        <v>53</v>
      </c>
      <c r="E23" s="62" t="s">
        <v>152</v>
      </c>
      <c r="F23" s="83">
        <f>Handwritten!J56</f>
        <v>1.0329449340509849</v>
      </c>
      <c r="G23">
        <f t="shared" si="5"/>
        <v>89</v>
      </c>
      <c r="H23" s="62" t="s">
        <v>63</v>
      </c>
      <c r="I23" s="83">
        <f>Handwritten!J92</f>
        <v>1.2460322154531656</v>
      </c>
    </row>
    <row r="24" spans="1:9" x14ac:dyDescent="0.2">
      <c r="A24">
        <f t="shared" si="3"/>
        <v>19</v>
      </c>
      <c r="B24" s="62" t="s">
        <v>76</v>
      </c>
      <c r="C24" s="83">
        <f>Handwritten!J22</f>
        <v>0.1419530372035252</v>
      </c>
      <c r="D24">
        <f t="shared" si="6"/>
        <v>54</v>
      </c>
      <c r="E24" s="62" t="s">
        <v>188</v>
      </c>
      <c r="F24" s="83">
        <f>Handwritten!J57</f>
        <v>0.64174602235760325</v>
      </c>
      <c r="G24">
        <f t="shared" si="5"/>
        <v>90</v>
      </c>
      <c r="H24" s="62" t="s">
        <v>67</v>
      </c>
      <c r="I24" s="83">
        <f>Handwritten!J93</f>
        <v>0.71863725084284624</v>
      </c>
    </row>
    <row r="25" spans="1:9" x14ac:dyDescent="0.2">
      <c r="A25">
        <f t="shared" si="3"/>
        <v>20</v>
      </c>
      <c r="B25" s="62" t="s">
        <v>77</v>
      </c>
      <c r="C25" s="83">
        <f>Handwritten!J23</f>
        <v>0.62695924764890276</v>
      </c>
      <c r="D25">
        <f t="shared" si="6"/>
        <v>55</v>
      </c>
      <c r="E25" s="113" t="s">
        <v>302</v>
      </c>
      <c r="F25" s="83">
        <f>Handwritten!J58</f>
        <v>0.7555253248161512</v>
      </c>
      <c r="G25">
        <f t="shared" si="5"/>
        <v>91</v>
      </c>
      <c r="H25" s="60" t="s">
        <v>308</v>
      </c>
      <c r="I25" s="114"/>
    </row>
    <row r="26" spans="1:9" x14ac:dyDescent="0.2">
      <c r="A26">
        <f t="shared" si="3"/>
        <v>21</v>
      </c>
      <c r="B26" s="62" t="s">
        <v>87</v>
      </c>
      <c r="C26" s="83">
        <f>Handwritten!J24</f>
        <v>0.82017310384258979</v>
      </c>
      <c r="D26">
        <f t="shared" si="6"/>
        <v>56</v>
      </c>
      <c r="E26" s="62" t="s">
        <v>109</v>
      </c>
      <c r="F26" s="83">
        <f>Handwritten!J59</f>
        <v>1.3814987874844737</v>
      </c>
      <c r="G26">
        <f t="shared" si="5"/>
        <v>92</v>
      </c>
      <c r="H26" s="62" t="s">
        <v>216</v>
      </c>
      <c r="I26" s="83">
        <f>Handwritten!J94</f>
        <v>0.12856607716724824</v>
      </c>
    </row>
    <row r="27" spans="1:9" x14ac:dyDescent="0.2">
      <c r="A27">
        <f t="shared" si="3"/>
        <v>22</v>
      </c>
      <c r="B27" s="62" t="s">
        <v>88</v>
      </c>
      <c r="C27" s="83">
        <f>Handwritten!J25</f>
        <v>0.95423986120147464</v>
      </c>
      <c r="D27">
        <f t="shared" si="6"/>
        <v>57</v>
      </c>
      <c r="E27" s="62" t="s">
        <v>64</v>
      </c>
      <c r="F27" s="83">
        <f>Handwritten!J60</f>
        <v>1.6594901520080438</v>
      </c>
      <c r="G27">
        <f t="shared" ref="G27:G31" si="7">G26+1</f>
        <v>93</v>
      </c>
      <c r="H27" s="62" t="s">
        <v>217</v>
      </c>
      <c r="I27" s="83">
        <f>Handwritten!J95</f>
        <v>0.80284300388399266</v>
      </c>
    </row>
    <row r="28" spans="1:9" x14ac:dyDescent="0.2">
      <c r="A28">
        <f t="shared" si="3"/>
        <v>23</v>
      </c>
      <c r="B28" s="62" t="s">
        <v>104</v>
      </c>
      <c r="C28" s="83">
        <f>Handwritten!J26</f>
        <v>0.38033063228248648</v>
      </c>
      <c r="D28">
        <f t="shared" si="6"/>
        <v>58</v>
      </c>
      <c r="E28" s="62" t="s">
        <v>72</v>
      </c>
      <c r="F28" s="83">
        <f>Handwritten!J61</f>
        <v>1.2040574909800674</v>
      </c>
      <c r="G28">
        <f t="shared" si="7"/>
        <v>94</v>
      </c>
      <c r="H28" s="62" t="s">
        <v>74</v>
      </c>
      <c r="I28" s="83">
        <f>Handwritten!J96</f>
        <v>0.13800989728120502</v>
      </c>
    </row>
    <row r="29" spans="1:9" x14ac:dyDescent="0.2">
      <c r="A29">
        <f t="shared" si="3"/>
        <v>24</v>
      </c>
      <c r="B29" s="62" t="s">
        <v>68</v>
      </c>
      <c r="C29" s="83">
        <f>Handwritten!J27</f>
        <v>0.35488259300881292</v>
      </c>
      <c r="D29">
        <f t="shared" si="6"/>
        <v>59</v>
      </c>
      <c r="E29" s="112" t="s">
        <v>325</v>
      </c>
      <c r="F29" s="83">
        <f>Handwritten!J63</f>
        <v>1.5345123321701071</v>
      </c>
      <c r="G29">
        <f t="shared" si="7"/>
        <v>95</v>
      </c>
      <c r="H29" s="62" t="s">
        <v>75</v>
      </c>
      <c r="I29" s="83">
        <f>Handwritten!J97</f>
        <v>0.37895546223457738</v>
      </c>
    </row>
    <row r="30" spans="1:9" x14ac:dyDescent="0.2">
      <c r="A30">
        <f t="shared" ref="A30:A31" si="8">A29+1</f>
        <v>25</v>
      </c>
      <c r="B30" s="112" t="s">
        <v>323</v>
      </c>
      <c r="C30" s="83">
        <f>Handwritten!J28</f>
        <v>1.0554208316082097</v>
      </c>
      <c r="D30">
        <f t="shared" si="6"/>
        <v>60</v>
      </c>
      <c r="E30" s="62" t="s">
        <v>222</v>
      </c>
      <c r="F30" s="83">
        <f>Handwritten!J64</f>
        <v>1.1049072376333273</v>
      </c>
      <c r="G30">
        <f t="shared" si="7"/>
        <v>96</v>
      </c>
      <c r="H30" s="112" t="s">
        <v>327</v>
      </c>
      <c r="I30" s="83">
        <f>Handwritten!J98</f>
        <v>1</v>
      </c>
    </row>
    <row r="31" spans="1:9" x14ac:dyDescent="0.2">
      <c r="A31">
        <f t="shared" si="8"/>
        <v>26</v>
      </c>
      <c r="B31" s="62" t="s">
        <v>167</v>
      </c>
      <c r="C31" s="83">
        <f>Handwritten!J29</f>
        <v>1.503164369787662</v>
      </c>
      <c r="D31">
        <f t="shared" ref="D31:D36" si="9">D30+1</f>
        <v>61</v>
      </c>
      <c r="E31" s="62" t="s">
        <v>229</v>
      </c>
      <c r="F31" s="83">
        <f>Handwritten!J65</f>
        <v>0.36515447250645677</v>
      </c>
      <c r="G31">
        <f t="shared" si="7"/>
        <v>97</v>
      </c>
      <c r="H31" s="62" t="s">
        <v>86</v>
      </c>
      <c r="I31" s="83">
        <f>Handwritten!J99</f>
        <v>1.1271662624948247</v>
      </c>
    </row>
    <row r="32" spans="1:9" x14ac:dyDescent="0.2">
      <c r="A32">
        <f t="shared" ref="A32:A40" si="10">A31+1</f>
        <v>27</v>
      </c>
      <c r="B32" s="62" t="s">
        <v>224</v>
      </c>
      <c r="C32" s="83">
        <f>Handwritten!J30</f>
        <v>0.56231146862246428</v>
      </c>
      <c r="D32">
        <f t="shared" si="9"/>
        <v>62</v>
      </c>
      <c r="E32" s="62" t="s">
        <v>100</v>
      </c>
      <c r="F32" s="83">
        <f>Handwritten!J66</f>
        <v>1.496835630212338</v>
      </c>
      <c r="G32">
        <f t="shared" ref="G32:G35" si="11">G31+1</f>
        <v>98</v>
      </c>
      <c r="H32" s="62" t="s">
        <v>95</v>
      </c>
      <c r="I32" s="83">
        <f>Handwritten!J101</f>
        <v>2.0173300999585972</v>
      </c>
    </row>
    <row r="33" spans="1:9" x14ac:dyDescent="0.2">
      <c r="A33">
        <f t="shared" si="10"/>
        <v>28</v>
      </c>
      <c r="B33" s="62" t="s">
        <v>108</v>
      </c>
      <c r="C33" s="83">
        <f>Handwritten!J31</f>
        <v>0.66540486189152426</v>
      </c>
      <c r="D33">
        <f t="shared" si="9"/>
        <v>63</v>
      </c>
      <c r="E33" s="62" t="s">
        <v>101</v>
      </c>
      <c r="F33" s="83">
        <f>Handwritten!J67</f>
        <v>0.47711993060073743</v>
      </c>
      <c r="G33">
        <f t="shared" si="11"/>
        <v>99</v>
      </c>
      <c r="H33" s="62" t="s">
        <v>96</v>
      </c>
      <c r="I33" s="83">
        <f>Handwritten!J102</f>
        <v>0.38782752705979762</v>
      </c>
    </row>
    <row r="34" spans="1:9" x14ac:dyDescent="0.2">
      <c r="A34">
        <f t="shared" si="10"/>
        <v>29</v>
      </c>
      <c r="B34" s="62" t="s">
        <v>122</v>
      </c>
      <c r="C34" s="83">
        <f>Handwritten!J32</f>
        <v>1.6210445377654226</v>
      </c>
      <c r="D34">
        <f t="shared" si="9"/>
        <v>64</v>
      </c>
      <c r="E34" s="62" t="s">
        <v>102</v>
      </c>
      <c r="F34" s="83">
        <f>Handwritten!J68</f>
        <v>0.36515447250645688</v>
      </c>
      <c r="G34">
        <f t="shared" si="11"/>
        <v>100</v>
      </c>
      <c r="H34" s="100" t="s">
        <v>351</v>
      </c>
      <c r="I34" s="83">
        <f>Handwritten!J103</f>
        <v>0.21038623055539127</v>
      </c>
    </row>
    <row r="35" spans="1:9" x14ac:dyDescent="0.2">
      <c r="A35">
        <f t="shared" si="10"/>
        <v>30</v>
      </c>
      <c r="B35" s="62" t="s">
        <v>123</v>
      </c>
      <c r="C35" s="83">
        <f>Handwritten!J33</f>
        <v>0.2040574909800674</v>
      </c>
      <c r="D35">
        <f t="shared" si="9"/>
        <v>65</v>
      </c>
      <c r="E35" s="62" t="s">
        <v>65</v>
      </c>
      <c r="F35" s="83">
        <f>Handwritten!J69</f>
        <v>0.78468484454170861</v>
      </c>
      <c r="G35">
        <f t="shared" si="11"/>
        <v>101</v>
      </c>
      <c r="H35" s="113" t="s">
        <v>298</v>
      </c>
      <c r="I35" s="83">
        <f>Handwritten!J104</f>
        <v>1</v>
      </c>
    </row>
    <row r="36" spans="1:9" x14ac:dyDescent="0.2">
      <c r="A36">
        <f t="shared" si="10"/>
        <v>31</v>
      </c>
      <c r="B36" s="62" t="s">
        <v>124</v>
      </c>
      <c r="C36" s="83">
        <f>Handwritten!J34</f>
        <v>1.9715699611601001E-3</v>
      </c>
      <c r="D36">
        <f t="shared" si="9"/>
        <v>66</v>
      </c>
      <c r="E36" s="62" t="s">
        <v>73</v>
      </c>
      <c r="F36" s="83">
        <f>Handwritten!J70</f>
        <v>0.22813036020583186</v>
      </c>
      <c r="G36">
        <f t="shared" ref="G36:G42" si="12">G35+1</f>
        <v>102</v>
      </c>
      <c r="H36" s="60" t="s">
        <v>292</v>
      </c>
      <c r="I36" s="83">
        <f>Handwritten!J105</f>
        <v>0.65456122710514397</v>
      </c>
    </row>
    <row r="37" spans="1:9" x14ac:dyDescent="0.2">
      <c r="A37">
        <f t="shared" si="10"/>
        <v>32</v>
      </c>
      <c r="B37" s="62" t="s">
        <v>125</v>
      </c>
      <c r="C37" s="83">
        <f>Handwritten!J35</f>
        <v>0.61258650263204584</v>
      </c>
      <c r="D37">
        <f t="shared" ref="D37:D39" si="13">D36+1</f>
        <v>67</v>
      </c>
      <c r="E37" s="112" t="s">
        <v>324</v>
      </c>
      <c r="F37" s="83">
        <f>Handwritten!J71</f>
        <v>0.92429171349145334</v>
      </c>
      <c r="G37">
        <f t="shared" si="12"/>
        <v>103</v>
      </c>
      <c r="H37" s="60" t="s">
        <v>293</v>
      </c>
      <c r="I37" s="83">
        <f>Handwritten!J106</f>
        <v>1.4337453914552158</v>
      </c>
    </row>
    <row r="38" spans="1:9" x14ac:dyDescent="0.2">
      <c r="A38">
        <f t="shared" si="10"/>
        <v>33</v>
      </c>
      <c r="B38" s="62" t="s">
        <v>126</v>
      </c>
      <c r="C38" s="83">
        <f>Handwritten!J36</f>
        <v>0.22870211549456837</v>
      </c>
      <c r="D38">
        <f t="shared" si="13"/>
        <v>68</v>
      </c>
      <c r="E38" s="62" t="s">
        <v>80</v>
      </c>
      <c r="F38" s="83" t="e">
        <f>Handwritten!#REF!</f>
        <v>#REF!</v>
      </c>
      <c r="G38">
        <f t="shared" si="12"/>
        <v>104</v>
      </c>
      <c r="H38" s="62" t="s">
        <v>107</v>
      </c>
      <c r="I38" s="83">
        <f>Handwritten!J107</f>
        <v>0.8103152540367895</v>
      </c>
    </row>
    <row r="39" spans="1:9" x14ac:dyDescent="0.2">
      <c r="A39">
        <f t="shared" si="10"/>
        <v>34</v>
      </c>
      <c r="B39" s="62" t="s">
        <v>127</v>
      </c>
      <c r="C39" s="83">
        <f>Handwritten!J37</f>
        <v>3.5488259300881238E-2</v>
      </c>
      <c r="D39">
        <f t="shared" si="13"/>
        <v>69</v>
      </c>
      <c r="E39" s="62" t="s">
        <v>83</v>
      </c>
      <c r="F39" s="83">
        <f>Handwritten!J72</f>
        <v>0.88326334259971218</v>
      </c>
      <c r="G39">
        <f t="shared" si="12"/>
        <v>105</v>
      </c>
      <c r="H39" s="62" t="s">
        <v>166</v>
      </c>
      <c r="I39" s="83">
        <f>Handwritten!J108</f>
        <v>2.6894777311172886</v>
      </c>
    </row>
    <row r="40" spans="1:9" x14ac:dyDescent="0.2">
      <c r="A40">
        <f t="shared" si="10"/>
        <v>35</v>
      </c>
      <c r="B40" s="60" t="s">
        <v>128</v>
      </c>
      <c r="C40" s="83">
        <f>Handwritten!J38</f>
        <v>1.4262731413024192</v>
      </c>
      <c r="D40">
        <f>D39+1</f>
        <v>70</v>
      </c>
      <c r="E40" s="62" t="s">
        <v>84</v>
      </c>
      <c r="F40" s="83">
        <f>Handwritten!J73</f>
        <v>1</v>
      </c>
      <c r="G40">
        <f t="shared" si="12"/>
        <v>106</v>
      </c>
      <c r="H40" s="62" t="s">
        <v>270</v>
      </c>
      <c r="I40" s="83">
        <f>Handwritten!J109</f>
        <v>0.65103211687466722</v>
      </c>
    </row>
    <row r="41" spans="1:9" x14ac:dyDescent="0.2">
      <c r="D41">
        <f>D40+1</f>
        <v>71</v>
      </c>
      <c r="E41" s="62" t="s">
        <v>85</v>
      </c>
      <c r="F41" s="83">
        <f>Handwritten!J74</f>
        <v>0.4100865519212949</v>
      </c>
      <c r="G41">
        <f t="shared" si="12"/>
        <v>107</v>
      </c>
      <c r="H41" s="62" t="s">
        <v>70</v>
      </c>
      <c r="I41" s="83">
        <f>Handwritten!J110</f>
        <v>0.63484552749354306</v>
      </c>
    </row>
    <row r="42" spans="1:9" x14ac:dyDescent="0.2">
      <c r="B42" s="72"/>
      <c r="C42" s="114"/>
      <c r="E42" s="72"/>
      <c r="F42" s="114"/>
      <c r="G42">
        <f t="shared" si="12"/>
        <v>108</v>
      </c>
      <c r="H42" s="62" t="s">
        <v>71</v>
      </c>
      <c r="I42" s="83">
        <f>Handwritten!J111</f>
        <v>0.19518542615484716</v>
      </c>
    </row>
    <row r="43" spans="1:9" x14ac:dyDescent="0.2">
      <c r="B43" s="10"/>
      <c r="C43" s="11"/>
    </row>
    <row r="44" spans="1:9" x14ac:dyDescent="0.2">
      <c r="B44" s="10"/>
      <c r="C44" s="11"/>
    </row>
    <row r="45" spans="1:9" x14ac:dyDescent="0.2">
      <c r="A45">
        <f>G42+1</f>
        <v>109</v>
      </c>
      <c r="B45" s="62" t="s">
        <v>226</v>
      </c>
      <c r="C45" s="83">
        <f>Handwritten!J112</f>
        <v>1</v>
      </c>
      <c r="D45">
        <f>A81+1</f>
        <v>146</v>
      </c>
      <c r="E45" s="62" t="s">
        <v>114</v>
      </c>
      <c r="F45" s="83">
        <f>Handwritten!E143</f>
        <v>0.5</v>
      </c>
      <c r="G45">
        <f>D82+1</f>
        <v>184</v>
      </c>
      <c r="H45" s="60" t="s">
        <v>262</v>
      </c>
      <c r="I45" s="83">
        <f>Handwritten!E189</f>
        <v>18</v>
      </c>
    </row>
    <row r="46" spans="1:9" x14ac:dyDescent="0.2">
      <c r="A46">
        <f>A45+1</f>
        <v>110</v>
      </c>
      <c r="B46" s="62" t="s">
        <v>78</v>
      </c>
      <c r="C46" s="83">
        <f>Handwritten!J113</f>
        <v>1.7570828650854677</v>
      </c>
      <c r="D46">
        <f t="shared" ref="D46:D52" si="14">D45+1</f>
        <v>147</v>
      </c>
      <c r="E46" s="112" t="s">
        <v>310</v>
      </c>
      <c r="F46" s="83">
        <f>Handwritten!E152</f>
        <v>18</v>
      </c>
      <c r="G46">
        <f t="shared" ref="G46:G53" si="15">G45+1</f>
        <v>185</v>
      </c>
      <c r="H46" s="60" t="s">
        <v>263</v>
      </c>
      <c r="I46" s="83">
        <f>Handwritten!E190</f>
        <v>0</v>
      </c>
    </row>
    <row r="47" spans="1:9" x14ac:dyDescent="0.2">
      <c r="A47">
        <f t="shared" ref="A47:A49" si="16">A46+1</f>
        <v>111</v>
      </c>
      <c r="B47" s="62" t="s">
        <v>79</v>
      </c>
      <c r="C47" s="83">
        <f>Handwritten!J114</f>
        <v>1</v>
      </c>
      <c r="D47">
        <f t="shared" si="14"/>
        <v>148</v>
      </c>
      <c r="E47" s="60" t="s">
        <v>228</v>
      </c>
      <c r="F47" s="83">
        <f>Handwritten!E151</f>
        <v>0.25</v>
      </c>
      <c r="G47">
        <f t="shared" si="15"/>
        <v>186</v>
      </c>
      <c r="H47" s="60" t="s">
        <v>264</v>
      </c>
      <c r="I47" s="83">
        <f>Handwritten!E191</f>
        <v>6</v>
      </c>
    </row>
    <row r="48" spans="1:9" x14ac:dyDescent="0.2">
      <c r="A48">
        <f t="shared" si="16"/>
        <v>112</v>
      </c>
      <c r="B48" s="60" t="s">
        <v>174</v>
      </c>
      <c r="C48" s="83">
        <f>Handwritten!J115</f>
        <v>0.9645117406991186</v>
      </c>
      <c r="D48">
        <f t="shared" si="14"/>
        <v>149</v>
      </c>
      <c r="E48" s="60" t="s">
        <v>12</v>
      </c>
      <c r="F48" s="83">
        <f>Handwritten!E153</f>
        <v>19</v>
      </c>
      <c r="G48">
        <f t="shared" si="15"/>
        <v>187</v>
      </c>
      <c r="H48" s="60" t="s">
        <v>265</v>
      </c>
      <c r="I48" s="83">
        <f>Handwritten!E192</f>
        <v>16</v>
      </c>
    </row>
    <row r="49" spans="1:9" x14ac:dyDescent="0.2">
      <c r="A49">
        <f t="shared" si="16"/>
        <v>113</v>
      </c>
      <c r="B49" s="62" t="s">
        <v>91</v>
      </c>
      <c r="C49" s="83">
        <f>Handwritten!J116</f>
        <v>0</v>
      </c>
      <c r="D49">
        <f t="shared" si="14"/>
        <v>150</v>
      </c>
      <c r="E49" s="60" t="s">
        <v>157</v>
      </c>
      <c r="F49" s="83">
        <f>Handwritten!E154</f>
        <v>15</v>
      </c>
      <c r="G49">
        <f t="shared" si="15"/>
        <v>188</v>
      </c>
      <c r="H49" s="60" t="s">
        <v>266</v>
      </c>
      <c r="I49" s="83">
        <f>Handwritten!E193</f>
        <v>16</v>
      </c>
    </row>
    <row r="50" spans="1:9" x14ac:dyDescent="0.2">
      <c r="A50">
        <f t="shared" ref="A50:A64" si="17">A49+1</f>
        <v>114</v>
      </c>
      <c r="B50" s="62" t="s">
        <v>225</v>
      </c>
      <c r="C50" s="83">
        <f>Handwritten!J117</f>
        <v>0.35726819266181653</v>
      </c>
      <c r="D50">
        <f t="shared" si="14"/>
        <v>151</v>
      </c>
      <c r="E50" s="60" t="s">
        <v>154</v>
      </c>
      <c r="F50" s="83">
        <f>Handwritten!E156</f>
        <v>14</v>
      </c>
      <c r="G50">
        <f t="shared" si="15"/>
        <v>189</v>
      </c>
      <c r="H50" s="60" t="s">
        <v>307</v>
      </c>
      <c r="I50" s="83">
        <f>Handwritten!E194</f>
        <v>6</v>
      </c>
    </row>
    <row r="51" spans="1:9" x14ac:dyDescent="0.2">
      <c r="A51">
        <f t="shared" si="17"/>
        <v>115</v>
      </c>
      <c r="B51" s="62" t="s">
        <v>105</v>
      </c>
      <c r="C51" s="83">
        <f>Handwritten!J118</f>
        <v>0.33122375347489202</v>
      </c>
      <c r="D51">
        <f t="shared" si="14"/>
        <v>152</v>
      </c>
      <c r="E51" s="60" t="s">
        <v>232</v>
      </c>
      <c r="F51" s="83">
        <f>Handwritten!E157</f>
        <v>0</v>
      </c>
      <c r="G51">
        <f t="shared" si="15"/>
        <v>190</v>
      </c>
      <c r="H51" s="60" t="s">
        <v>267</v>
      </c>
      <c r="I51" s="83">
        <f>Handwritten!E195</f>
        <v>5</v>
      </c>
    </row>
    <row r="52" spans="1:9" x14ac:dyDescent="0.2">
      <c r="A52">
        <f t="shared" si="17"/>
        <v>116</v>
      </c>
      <c r="B52" s="62" t="s">
        <v>106</v>
      </c>
      <c r="C52" s="83">
        <f>Handwritten!J119</f>
        <v>0.74229609037676691</v>
      </c>
      <c r="D52">
        <f t="shared" si="14"/>
        <v>153</v>
      </c>
      <c r="E52" s="60" t="s">
        <v>233</v>
      </c>
      <c r="F52" s="83">
        <f>Handwritten!E158</f>
        <v>5</v>
      </c>
      <c r="G52">
        <f t="shared" si="15"/>
        <v>191</v>
      </c>
      <c r="H52" s="60" t="s">
        <v>191</v>
      </c>
      <c r="I52" s="83">
        <f>Handwritten!E218</f>
        <v>0</v>
      </c>
    </row>
    <row r="53" spans="1:9" x14ac:dyDescent="0.2">
      <c r="A53">
        <f t="shared" si="17"/>
        <v>117</v>
      </c>
      <c r="B53" s="60" t="s">
        <v>0</v>
      </c>
      <c r="C53" s="83">
        <f>Handwritten!E121</f>
        <v>7</v>
      </c>
      <c r="D53">
        <f t="shared" ref="D53:D79" si="18">D52+1</f>
        <v>154</v>
      </c>
      <c r="E53" s="60" t="s">
        <v>234</v>
      </c>
      <c r="F53" s="83">
        <f>Handwritten!E159</f>
        <v>0</v>
      </c>
      <c r="G53">
        <f t="shared" si="15"/>
        <v>192</v>
      </c>
      <c r="H53" s="62" t="s">
        <v>116</v>
      </c>
      <c r="I53" s="83">
        <f>Handwritten!E207</f>
        <v>0</v>
      </c>
    </row>
    <row r="54" spans="1:9" x14ac:dyDescent="0.2">
      <c r="A54">
        <f t="shared" si="17"/>
        <v>118</v>
      </c>
      <c r="B54" s="60" t="s">
        <v>269</v>
      </c>
      <c r="C54" s="83">
        <f>Handwritten!E122</f>
        <v>7</v>
      </c>
      <c r="D54">
        <f t="shared" si="18"/>
        <v>155</v>
      </c>
      <c r="E54" s="60" t="s">
        <v>235</v>
      </c>
      <c r="F54" s="83">
        <f>Handwritten!E160</f>
        <v>4</v>
      </c>
      <c r="G54">
        <f>1+G53</f>
        <v>193</v>
      </c>
      <c r="H54" s="60" t="s">
        <v>200</v>
      </c>
      <c r="I54" s="83">
        <f>Handwritten!E209</f>
        <v>0</v>
      </c>
    </row>
    <row r="55" spans="1:9" x14ac:dyDescent="0.2">
      <c r="A55">
        <f t="shared" si="17"/>
        <v>119</v>
      </c>
      <c r="B55" s="113" t="s">
        <v>290</v>
      </c>
      <c r="C55" s="83">
        <f>Handwritten!E123</f>
        <v>0.25</v>
      </c>
      <c r="D55">
        <f t="shared" si="18"/>
        <v>156</v>
      </c>
      <c r="E55" s="60" t="s">
        <v>345</v>
      </c>
      <c r="F55" s="83">
        <f>Handwritten!E161</f>
        <v>8</v>
      </c>
      <c r="G55">
        <f>G54+1</f>
        <v>194</v>
      </c>
      <c r="H55" s="60" t="s">
        <v>209</v>
      </c>
      <c r="I55" s="83">
        <f>Handwritten!E215</f>
        <v>4</v>
      </c>
    </row>
    <row r="56" spans="1:9" x14ac:dyDescent="0.2">
      <c r="A56">
        <f t="shared" si="17"/>
        <v>120</v>
      </c>
      <c r="B56" s="60" t="s">
        <v>32</v>
      </c>
      <c r="C56" s="83">
        <f>Handwritten!E124</f>
        <v>9</v>
      </c>
      <c r="D56">
        <f t="shared" si="18"/>
        <v>157</v>
      </c>
      <c r="E56" s="60" t="s">
        <v>236</v>
      </c>
      <c r="F56" s="83">
        <f>Handwritten!E162/100</f>
        <v>0.46</v>
      </c>
      <c r="G56">
        <f>G55+1</f>
        <v>195</v>
      </c>
      <c r="H56" s="60" t="s">
        <v>206</v>
      </c>
      <c r="I56" s="83">
        <f>Handwritten!E216</f>
        <v>3</v>
      </c>
    </row>
    <row r="57" spans="1:9" x14ac:dyDescent="0.2">
      <c r="A57">
        <f t="shared" si="17"/>
        <v>121</v>
      </c>
      <c r="B57" s="60" t="s">
        <v>2</v>
      </c>
      <c r="C57" s="83">
        <f>Handwritten!E125</f>
        <v>36</v>
      </c>
      <c r="D57">
        <f t="shared" si="18"/>
        <v>158</v>
      </c>
      <c r="E57" s="60" t="s">
        <v>237</v>
      </c>
      <c r="F57" s="83">
        <f>Handwritten!E163/100</f>
        <v>1.1599999999999999</v>
      </c>
      <c r="G57">
        <f>G56+1</f>
        <v>196</v>
      </c>
      <c r="H57" s="60" t="s">
        <v>204</v>
      </c>
      <c r="I57" s="83">
        <f>Handwritten!E217</f>
        <v>2.7</v>
      </c>
    </row>
    <row r="58" spans="1:9" x14ac:dyDescent="0.2">
      <c r="A58">
        <f t="shared" si="17"/>
        <v>122</v>
      </c>
      <c r="B58" s="60" t="s">
        <v>162</v>
      </c>
      <c r="C58" s="83">
        <f>Handwritten!E126</f>
        <v>8</v>
      </c>
      <c r="D58">
        <f t="shared" si="18"/>
        <v>159</v>
      </c>
      <c r="E58" s="60" t="s">
        <v>238</v>
      </c>
      <c r="F58" s="83">
        <f>Handwritten!E164/100</f>
        <v>0.4</v>
      </c>
      <c r="G58">
        <f>G57+1</f>
        <v>197</v>
      </c>
      <c r="H58" s="60" t="s">
        <v>277</v>
      </c>
      <c r="I58" s="83">
        <f>Handwritten!E227</f>
        <v>2.5</v>
      </c>
    </row>
    <row r="59" spans="1:9" x14ac:dyDescent="0.2">
      <c r="A59">
        <f t="shared" si="17"/>
        <v>123</v>
      </c>
      <c r="B59" s="113" t="s">
        <v>288</v>
      </c>
      <c r="C59" s="83">
        <f>Handwritten!E127</f>
        <v>0</v>
      </c>
      <c r="D59">
        <f t="shared" si="18"/>
        <v>160</v>
      </c>
      <c r="E59" s="72" t="s">
        <v>239</v>
      </c>
      <c r="F59" s="83">
        <f>Handwritten!E165/100</f>
        <v>0.77</v>
      </c>
      <c r="G59">
        <f>G58+1</f>
        <v>198</v>
      </c>
      <c r="H59" s="62" t="s">
        <v>201</v>
      </c>
      <c r="I59" s="83">
        <f>Handwritten!E232</f>
        <v>1</v>
      </c>
    </row>
    <row r="60" spans="1:9" x14ac:dyDescent="0.2">
      <c r="A60">
        <f t="shared" si="17"/>
        <v>124</v>
      </c>
      <c r="B60" s="60" t="s">
        <v>1</v>
      </c>
      <c r="C60" s="83">
        <f>Handwritten!E128</f>
        <v>12</v>
      </c>
      <c r="D60">
        <f t="shared" si="18"/>
        <v>161</v>
      </c>
      <c r="E60" s="72" t="s">
        <v>240</v>
      </c>
      <c r="F60" s="83">
        <f>Handwritten!E166/100</f>
        <v>0.8</v>
      </c>
      <c r="G60">
        <f t="shared" ref="G60:G61" si="19">G59+1</f>
        <v>199</v>
      </c>
      <c r="H60" s="112" t="s">
        <v>342</v>
      </c>
      <c r="I60" s="83">
        <f>Handwritten!E202</f>
        <v>0.7</v>
      </c>
    </row>
    <row r="61" spans="1:9" x14ac:dyDescent="0.2">
      <c r="A61">
        <f t="shared" si="17"/>
        <v>125</v>
      </c>
      <c r="B61" s="60" t="s">
        <v>31</v>
      </c>
      <c r="C61" s="83">
        <f>Handwritten!E129</f>
        <v>13</v>
      </c>
      <c r="D61">
        <f t="shared" si="18"/>
        <v>162</v>
      </c>
      <c r="E61" s="72" t="s">
        <v>241</v>
      </c>
      <c r="F61" s="83">
        <f>Handwritten!E167/100</f>
        <v>0.9</v>
      </c>
      <c r="G61">
        <f t="shared" si="19"/>
        <v>200</v>
      </c>
      <c r="H61" s="60" t="s">
        <v>276</v>
      </c>
      <c r="I61" s="83">
        <f>Handwritten!E233</f>
        <v>2.7</v>
      </c>
    </row>
    <row r="62" spans="1:9" x14ac:dyDescent="0.2">
      <c r="A62">
        <f t="shared" si="17"/>
        <v>126</v>
      </c>
      <c r="B62" s="60" t="s">
        <v>221</v>
      </c>
      <c r="C62" s="83">
        <f>Handwritten!E130</f>
        <v>0.25</v>
      </c>
      <c r="D62">
        <f t="shared" si="18"/>
        <v>163</v>
      </c>
      <c r="E62" s="113" t="s">
        <v>296</v>
      </c>
      <c r="F62" s="83">
        <f>Handwritten!E168/100</f>
        <v>0.83</v>
      </c>
      <c r="G62">
        <f>G61+1</f>
        <v>201</v>
      </c>
      <c r="H62" s="60" t="s">
        <v>212</v>
      </c>
      <c r="I62" s="83">
        <f>Handwritten!E234</f>
        <v>3</v>
      </c>
    </row>
    <row r="63" spans="1:9" x14ac:dyDescent="0.2">
      <c r="A63">
        <f t="shared" si="17"/>
        <v>127</v>
      </c>
      <c r="B63" s="60" t="s">
        <v>231</v>
      </c>
      <c r="C63" s="83">
        <f>Handwritten!E131</f>
        <v>17</v>
      </c>
      <c r="D63">
        <f t="shared" si="18"/>
        <v>164</v>
      </c>
      <c r="E63" s="60" t="s">
        <v>242</v>
      </c>
      <c r="F63" s="83">
        <f>Handwritten!E169</f>
        <v>8</v>
      </c>
      <c r="G63">
        <f>G62+1</f>
        <v>202</v>
      </c>
      <c r="H63" s="113" t="s">
        <v>279</v>
      </c>
      <c r="I63" s="83">
        <f>Handwritten!E197</f>
        <v>1.7</v>
      </c>
    </row>
    <row r="64" spans="1:9" x14ac:dyDescent="0.2">
      <c r="A64">
        <f t="shared" si="17"/>
        <v>128</v>
      </c>
      <c r="B64" s="60" t="s">
        <v>3</v>
      </c>
      <c r="C64" s="83">
        <f>Handwritten!E132</f>
        <v>20</v>
      </c>
      <c r="D64">
        <f t="shared" si="18"/>
        <v>165</v>
      </c>
      <c r="E64" s="60" t="s">
        <v>243</v>
      </c>
      <c r="F64" s="83">
        <f>Handwritten!E170</f>
        <v>13</v>
      </c>
      <c r="G64">
        <f>G63+1</f>
        <v>203</v>
      </c>
      <c r="H64" s="62" t="s">
        <v>115</v>
      </c>
      <c r="I64" s="83">
        <f>Handwritten!E205</f>
        <v>1.5</v>
      </c>
    </row>
    <row r="65" spans="1:9" x14ac:dyDescent="0.2">
      <c r="A65">
        <f t="shared" ref="A65:A70" si="20">A64+1</f>
        <v>129</v>
      </c>
      <c r="B65" s="60" t="s">
        <v>161</v>
      </c>
      <c r="C65" s="83">
        <f>Handwritten!E133</f>
        <v>23</v>
      </c>
      <c r="D65">
        <f t="shared" si="18"/>
        <v>166</v>
      </c>
      <c r="E65" s="60" t="s">
        <v>245</v>
      </c>
      <c r="F65" s="83">
        <f>Handwritten!E171</f>
        <v>9</v>
      </c>
      <c r="G65">
        <f t="shared" ref="G65:G66" si="21">G64+1</f>
        <v>204</v>
      </c>
      <c r="H65" s="64" t="s">
        <v>329</v>
      </c>
      <c r="I65" s="83">
        <f>Handwritten!E206</f>
        <v>2.9</v>
      </c>
    </row>
    <row r="66" spans="1:9" x14ac:dyDescent="0.2">
      <c r="A66">
        <f t="shared" si="20"/>
        <v>130</v>
      </c>
      <c r="B66" s="60" t="s">
        <v>4</v>
      </c>
      <c r="C66" s="83">
        <f>Handwritten!E134</f>
        <v>14</v>
      </c>
      <c r="D66">
        <f t="shared" si="18"/>
        <v>167</v>
      </c>
      <c r="E66" s="60" t="s">
        <v>244</v>
      </c>
      <c r="F66" s="83">
        <f>Handwritten!E172</f>
        <v>8</v>
      </c>
      <c r="G66">
        <f t="shared" si="21"/>
        <v>205</v>
      </c>
      <c r="H66" s="113" t="s">
        <v>283</v>
      </c>
      <c r="I66" s="83">
        <f>Handwritten!E221</f>
        <v>3</v>
      </c>
    </row>
    <row r="67" spans="1:9" x14ac:dyDescent="0.2">
      <c r="A67">
        <f t="shared" si="20"/>
        <v>131</v>
      </c>
      <c r="B67" s="60" t="s">
        <v>28</v>
      </c>
      <c r="C67" s="83">
        <f>Handwritten!E135</f>
        <v>16</v>
      </c>
      <c r="D67">
        <f t="shared" si="18"/>
        <v>168</v>
      </c>
      <c r="E67" s="60" t="s">
        <v>246</v>
      </c>
      <c r="F67" s="83">
        <f>Handwritten!E173</f>
        <v>4</v>
      </c>
      <c r="G67">
        <f>G66+1</f>
        <v>206</v>
      </c>
      <c r="H67" s="62" t="s">
        <v>176</v>
      </c>
      <c r="I67" s="83">
        <f>Handwritten!E231</f>
        <v>1.2</v>
      </c>
    </row>
    <row r="68" spans="1:9" x14ac:dyDescent="0.2">
      <c r="A68">
        <f t="shared" si="20"/>
        <v>132</v>
      </c>
      <c r="B68" s="60" t="s">
        <v>5</v>
      </c>
      <c r="C68" s="83">
        <f>Handwritten!E136</f>
        <v>10</v>
      </c>
      <c r="D68">
        <f t="shared" si="18"/>
        <v>169</v>
      </c>
      <c r="E68" s="60" t="s">
        <v>247</v>
      </c>
      <c r="F68" s="83">
        <f>Handwritten!E174</f>
        <v>3</v>
      </c>
      <c r="G68">
        <f t="shared" ref="G68:G69" si="22">G67+1</f>
        <v>207</v>
      </c>
      <c r="H68" s="100" t="s">
        <v>341</v>
      </c>
      <c r="I68" s="83">
        <f>Handwritten!E201</f>
        <v>2.7</v>
      </c>
    </row>
    <row r="69" spans="1:9" x14ac:dyDescent="0.2">
      <c r="A69">
        <f t="shared" si="20"/>
        <v>133</v>
      </c>
      <c r="B69" s="60" t="s">
        <v>311</v>
      </c>
      <c r="C69" s="83">
        <f>Handwritten!E137</f>
        <v>0</v>
      </c>
      <c r="D69">
        <f t="shared" si="18"/>
        <v>170</v>
      </c>
      <c r="E69" s="60" t="s">
        <v>248</v>
      </c>
      <c r="F69" s="83">
        <f>Handwritten!E175</f>
        <v>0</v>
      </c>
      <c r="G69">
        <f t="shared" si="22"/>
        <v>208</v>
      </c>
      <c r="H69" s="100" t="s">
        <v>340</v>
      </c>
      <c r="I69" s="83">
        <f>Handwritten!E213</f>
        <v>2.1</v>
      </c>
    </row>
    <row r="70" spans="1:9" x14ac:dyDescent="0.2">
      <c r="A70">
        <f t="shared" si="20"/>
        <v>134</v>
      </c>
      <c r="B70" s="60" t="s">
        <v>181</v>
      </c>
      <c r="C70" s="83">
        <f>Handwritten!E138</f>
        <v>16</v>
      </c>
      <c r="D70">
        <f t="shared" si="18"/>
        <v>171</v>
      </c>
      <c r="E70" s="60" t="s">
        <v>249</v>
      </c>
      <c r="F70" s="83">
        <f>Handwritten!E176</f>
        <v>6</v>
      </c>
      <c r="G70">
        <f>G69+1</f>
        <v>209</v>
      </c>
      <c r="H70" s="62" t="s">
        <v>295</v>
      </c>
      <c r="I70" s="83">
        <f>Handwritten!E235</f>
        <v>0</v>
      </c>
    </row>
    <row r="71" spans="1:9" x14ac:dyDescent="0.2">
      <c r="A71">
        <f t="shared" ref="A71:A76" si="23">A70+1</f>
        <v>135</v>
      </c>
      <c r="B71" s="60" t="s">
        <v>220</v>
      </c>
      <c r="C71" s="83">
        <f>Handwritten!E139</f>
        <v>0</v>
      </c>
      <c r="D71">
        <f t="shared" si="18"/>
        <v>172</v>
      </c>
      <c r="E71" s="60" t="s">
        <v>250</v>
      </c>
      <c r="F71" s="83">
        <f>Handwritten!E177</f>
        <v>2</v>
      </c>
      <c r="G71">
        <f>G70+1</f>
        <v>210</v>
      </c>
      <c r="H71" s="60" t="s">
        <v>202</v>
      </c>
      <c r="I71" s="83">
        <f>Handwritten!E200</f>
        <v>1.7</v>
      </c>
    </row>
    <row r="72" spans="1:9" x14ac:dyDescent="0.2">
      <c r="A72">
        <f t="shared" si="23"/>
        <v>136</v>
      </c>
      <c r="B72" s="60" t="s">
        <v>6</v>
      </c>
      <c r="C72" s="83">
        <f>Handwritten!E140</f>
        <v>10</v>
      </c>
      <c r="D72">
        <f t="shared" si="18"/>
        <v>173</v>
      </c>
      <c r="E72" s="60" t="s">
        <v>251</v>
      </c>
      <c r="F72" s="83">
        <f>Handwritten!E178</f>
        <v>4</v>
      </c>
      <c r="G72">
        <f t="shared" ref="G72:G73" si="24">G71+1</f>
        <v>211</v>
      </c>
      <c r="H72" s="113" t="s">
        <v>332</v>
      </c>
      <c r="I72" s="83">
        <f>Handwritten!E204</f>
        <v>1</v>
      </c>
    </row>
    <row r="73" spans="1:9" x14ac:dyDescent="0.2">
      <c r="A73">
        <f t="shared" si="23"/>
        <v>137</v>
      </c>
      <c r="B73" s="60" t="s">
        <v>7</v>
      </c>
      <c r="C73" s="83">
        <f>Handwritten!E141</f>
        <v>13</v>
      </c>
      <c r="D73">
        <f t="shared" si="18"/>
        <v>174</v>
      </c>
      <c r="E73" s="60" t="s">
        <v>252</v>
      </c>
      <c r="F73" s="83">
        <f>Handwritten!E179</f>
        <v>2</v>
      </c>
      <c r="G73">
        <f t="shared" si="24"/>
        <v>212</v>
      </c>
      <c r="H73" s="60" t="s">
        <v>284</v>
      </c>
      <c r="I73" s="83">
        <f>Handwritten!E211</f>
        <v>3</v>
      </c>
    </row>
    <row r="74" spans="1:9" x14ac:dyDescent="0.2">
      <c r="A74">
        <f t="shared" si="23"/>
        <v>138</v>
      </c>
      <c r="B74" s="60" t="s">
        <v>27</v>
      </c>
      <c r="C74" s="83">
        <f>Handwritten!E142</f>
        <v>6</v>
      </c>
      <c r="D74">
        <f t="shared" si="18"/>
        <v>175</v>
      </c>
      <c r="E74" s="60" t="s">
        <v>253</v>
      </c>
      <c r="F74" s="83">
        <f>Handwritten!E180</f>
        <v>5</v>
      </c>
      <c r="G74">
        <f t="shared" ref="G74:G76" si="25">G73+1</f>
        <v>213</v>
      </c>
      <c r="H74" s="113" t="s">
        <v>328</v>
      </c>
      <c r="I74" s="114">
        <f>Handwritten!E220</f>
        <v>0</v>
      </c>
    </row>
    <row r="75" spans="1:9" x14ac:dyDescent="0.2">
      <c r="A75">
        <f t="shared" si="23"/>
        <v>139</v>
      </c>
      <c r="B75" s="60" t="s">
        <v>8</v>
      </c>
      <c r="C75" s="83">
        <f>Handwritten!E144</f>
        <v>21</v>
      </c>
      <c r="D75">
        <f t="shared" si="18"/>
        <v>176</v>
      </c>
      <c r="E75" s="60" t="s">
        <v>254</v>
      </c>
      <c r="F75" s="83">
        <f>Handwritten!E181</f>
        <v>1</v>
      </c>
      <c r="G75">
        <f t="shared" si="25"/>
        <v>214</v>
      </c>
      <c r="H75" s="60" t="s">
        <v>347</v>
      </c>
      <c r="I75" s="114">
        <f>Handwritten!E223</f>
        <v>4</v>
      </c>
    </row>
    <row r="76" spans="1:9" x14ac:dyDescent="0.2">
      <c r="A76">
        <f t="shared" si="23"/>
        <v>140</v>
      </c>
      <c r="B76" s="60" t="s">
        <v>29</v>
      </c>
      <c r="C76" s="83">
        <f>Handwritten!E145</f>
        <v>0</v>
      </c>
      <c r="D76">
        <f t="shared" si="18"/>
        <v>177</v>
      </c>
      <c r="E76" s="60" t="s">
        <v>255</v>
      </c>
      <c r="F76" s="83">
        <f>Handwritten!E182</f>
        <v>1</v>
      </c>
      <c r="G76">
        <f t="shared" si="25"/>
        <v>215</v>
      </c>
      <c r="H76" s="60" t="s">
        <v>182</v>
      </c>
      <c r="I76" s="83">
        <f>Handwritten!E226</f>
        <v>1</v>
      </c>
    </row>
    <row r="77" spans="1:9" x14ac:dyDescent="0.2">
      <c r="A77">
        <f t="shared" ref="A77:A78" si="26">A76+1</f>
        <v>141</v>
      </c>
      <c r="B77" s="60" t="s">
        <v>9</v>
      </c>
      <c r="C77" s="83">
        <f>Handwritten!E146</f>
        <v>35</v>
      </c>
      <c r="D77">
        <f t="shared" si="18"/>
        <v>178</v>
      </c>
      <c r="E77" s="60" t="s">
        <v>257</v>
      </c>
      <c r="F77" s="83">
        <f>Handwritten!E183</f>
        <v>7</v>
      </c>
      <c r="G77">
        <f t="shared" ref="G77:G82" si="27">G76+1</f>
        <v>216</v>
      </c>
      <c r="H77" s="113" t="s">
        <v>331</v>
      </c>
      <c r="I77" s="114">
        <f>Handwritten!E198</f>
        <v>0</v>
      </c>
    </row>
    <row r="78" spans="1:9" x14ac:dyDescent="0.2">
      <c r="A78">
        <f t="shared" si="26"/>
        <v>142</v>
      </c>
      <c r="B78" s="60" t="s">
        <v>160</v>
      </c>
      <c r="C78" s="83">
        <f>Handwritten!E147</f>
        <v>29</v>
      </c>
      <c r="D78">
        <f t="shared" si="18"/>
        <v>179</v>
      </c>
      <c r="E78" s="60" t="s">
        <v>256</v>
      </c>
      <c r="F78" s="83">
        <f>Handwritten!E184</f>
        <v>6</v>
      </c>
      <c r="G78">
        <f t="shared" si="27"/>
        <v>217</v>
      </c>
      <c r="H78" s="60" t="s">
        <v>208</v>
      </c>
      <c r="I78" s="83">
        <f>Handwritten!E212</f>
        <v>2.9</v>
      </c>
    </row>
    <row r="79" spans="1:9" x14ac:dyDescent="0.2">
      <c r="A79">
        <f>A78+1</f>
        <v>143</v>
      </c>
      <c r="B79" s="60" t="s">
        <v>10</v>
      </c>
      <c r="C79" s="83">
        <f>Handwritten!E148</f>
        <v>6</v>
      </c>
      <c r="D79">
        <f t="shared" si="18"/>
        <v>180</v>
      </c>
      <c r="E79" s="60" t="s">
        <v>258</v>
      </c>
      <c r="F79" s="83">
        <f>Handwritten!E185</f>
        <v>9</v>
      </c>
      <c r="G79">
        <f t="shared" si="27"/>
        <v>218</v>
      </c>
      <c r="H79" s="62" t="s">
        <v>286</v>
      </c>
      <c r="I79" s="83">
        <f>Handwritten!E219</f>
        <v>2.4</v>
      </c>
    </row>
    <row r="80" spans="1:9" x14ac:dyDescent="0.2">
      <c r="A80">
        <f>A79+1</f>
        <v>144</v>
      </c>
      <c r="B80" s="60" t="s">
        <v>11</v>
      </c>
      <c r="C80" s="83">
        <f>Handwritten!E150</f>
        <v>0</v>
      </c>
      <c r="D80">
        <f>D79+1</f>
        <v>181</v>
      </c>
      <c r="E80" s="60" t="s">
        <v>259</v>
      </c>
      <c r="F80" s="83">
        <f>Handwritten!E186</f>
        <v>5</v>
      </c>
      <c r="G80">
        <f t="shared" si="27"/>
        <v>219</v>
      </c>
      <c r="H80" s="113" t="s">
        <v>334</v>
      </c>
      <c r="I80" s="114">
        <f>Handwritten!E203</f>
        <v>0</v>
      </c>
    </row>
    <row r="81" spans="1:9" x14ac:dyDescent="0.2">
      <c r="A81">
        <f>A80+1</f>
        <v>145</v>
      </c>
      <c r="B81" s="60" t="s">
        <v>179</v>
      </c>
      <c r="C81" s="83">
        <f>Handwritten!E149</f>
        <v>6</v>
      </c>
      <c r="D81">
        <f>D80+1</f>
        <v>182</v>
      </c>
      <c r="E81" s="60" t="s">
        <v>260</v>
      </c>
      <c r="F81" s="83">
        <f>Handwritten!E187</f>
        <v>7</v>
      </c>
      <c r="G81">
        <f t="shared" si="27"/>
        <v>220</v>
      </c>
      <c r="H81" s="92" t="s">
        <v>335</v>
      </c>
      <c r="I81" s="114">
        <f>Handwritten!E208</f>
        <v>2.5</v>
      </c>
    </row>
    <row r="82" spans="1:9" x14ac:dyDescent="0.2">
      <c r="D82">
        <f>D81+1</f>
        <v>183</v>
      </c>
      <c r="E82" s="60" t="s">
        <v>261</v>
      </c>
      <c r="F82" s="83">
        <f>Handwritten!E188</f>
        <v>6</v>
      </c>
      <c r="G82">
        <f t="shared" si="27"/>
        <v>221</v>
      </c>
      <c r="H82" s="112" t="s">
        <v>300</v>
      </c>
      <c r="I82" s="83">
        <f>Handwritten!E214</f>
        <v>0</v>
      </c>
    </row>
    <row r="83" spans="1:9" x14ac:dyDescent="0.2">
      <c r="B83" s="72"/>
      <c r="C83" s="114"/>
      <c r="E83" s="72"/>
      <c r="F83" s="114"/>
      <c r="H83" s="72"/>
      <c r="I83" s="114"/>
    </row>
    <row r="87" spans="1:9" x14ac:dyDescent="0.2">
      <c r="A87">
        <f>G82+1</f>
        <v>222</v>
      </c>
      <c r="B87" s="112" t="s">
        <v>336</v>
      </c>
      <c r="C87" s="83">
        <f>Handwritten!E230</f>
        <v>3</v>
      </c>
    </row>
    <row r="88" spans="1:9" x14ac:dyDescent="0.2">
      <c r="A88">
        <f>A87+1</f>
        <v>223</v>
      </c>
      <c r="B88" s="100" t="s">
        <v>338</v>
      </c>
      <c r="C88" s="83">
        <f>Handwritten!E228</f>
        <v>1.6</v>
      </c>
    </row>
    <row r="89" spans="1:9" x14ac:dyDescent="0.2">
      <c r="A89">
        <f t="shared" ref="A89:A94" si="28">A88+1</f>
        <v>224</v>
      </c>
      <c r="B89" s="60" t="s">
        <v>153</v>
      </c>
      <c r="C89" s="83">
        <f>Handwritten!E237</f>
        <v>0</v>
      </c>
    </row>
    <row r="90" spans="1:9" x14ac:dyDescent="0.2">
      <c r="A90">
        <f t="shared" si="28"/>
        <v>225</v>
      </c>
      <c r="B90" s="60" t="s">
        <v>315</v>
      </c>
      <c r="C90" s="83">
        <f>Handwritten!E210</f>
        <v>0</v>
      </c>
    </row>
    <row r="91" spans="1:9" x14ac:dyDescent="0.2">
      <c r="A91">
        <f t="shared" si="28"/>
        <v>226</v>
      </c>
      <c r="B91" s="62" t="s">
        <v>119</v>
      </c>
      <c r="C91" s="83">
        <f>Handwritten!E222</f>
        <v>2</v>
      </c>
    </row>
    <row r="92" spans="1:9" x14ac:dyDescent="0.2">
      <c r="A92">
        <f t="shared" si="28"/>
        <v>227</v>
      </c>
      <c r="B92" s="62" t="s">
        <v>117</v>
      </c>
      <c r="C92" s="83">
        <f>Handwritten!E224</f>
        <v>3</v>
      </c>
      <c r="E92" s="64"/>
    </row>
    <row r="93" spans="1:9" x14ac:dyDescent="0.2">
      <c r="A93">
        <f t="shared" si="28"/>
        <v>228</v>
      </c>
      <c r="B93" s="62" t="s">
        <v>118</v>
      </c>
      <c r="C93" s="83">
        <f>Handwritten!E229</f>
        <v>1.5</v>
      </c>
      <c r="E93" s="64"/>
    </row>
    <row r="94" spans="1:9" x14ac:dyDescent="0.2">
      <c r="A94">
        <f t="shared" si="28"/>
        <v>229</v>
      </c>
      <c r="B94" s="60" t="s">
        <v>210</v>
      </c>
      <c r="C94" s="83">
        <f>Handwritten!E236</f>
        <v>2</v>
      </c>
      <c r="E94" s="64"/>
    </row>
    <row r="95" spans="1:9" x14ac:dyDescent="0.2">
      <c r="A95">
        <f t="shared" ref="A95:A96" si="29">A94+1</f>
        <v>230</v>
      </c>
      <c r="B95" s="92" t="s">
        <v>344</v>
      </c>
      <c r="C95" s="83">
        <f>Handwritten!E225</f>
        <v>2</v>
      </c>
      <c r="E95" s="64"/>
    </row>
    <row r="96" spans="1:9" x14ac:dyDescent="0.2">
      <c r="A96">
        <f t="shared" si="29"/>
        <v>231</v>
      </c>
      <c r="B96" s="60" t="s">
        <v>203</v>
      </c>
      <c r="C96" s="83">
        <f>Handwritten!E199</f>
        <v>1.7</v>
      </c>
      <c r="E96" s="64"/>
    </row>
    <row r="97" spans="2:5" x14ac:dyDescent="0.2">
      <c r="E97" s="64"/>
    </row>
    <row r="98" spans="2:5" x14ac:dyDescent="0.2">
      <c r="B98" s="64" t="s">
        <v>350</v>
      </c>
      <c r="C98" s="82">
        <v>1</v>
      </c>
      <c r="E98" s="64"/>
    </row>
    <row r="99" spans="2:5" x14ac:dyDescent="0.2">
      <c r="E99" s="64"/>
    </row>
    <row r="100" spans="2:5" x14ac:dyDescent="0.2">
      <c r="E100" s="64"/>
    </row>
    <row r="101" spans="2:5" x14ac:dyDescent="0.2">
      <c r="E101" s="64"/>
    </row>
    <row r="102" spans="2:5" x14ac:dyDescent="0.2">
      <c r="E102" s="64"/>
    </row>
    <row r="130" spans="2:2" x14ac:dyDescent="0.2">
      <c r="B130" s="64"/>
    </row>
    <row r="131" spans="2:2" x14ac:dyDescent="0.2">
      <c r="B131" s="64"/>
    </row>
    <row r="132" spans="2:2" x14ac:dyDescent="0.2">
      <c r="B132" s="64"/>
    </row>
  </sheetData>
  <sortState ref="B52:C84">
    <sortCondition ref="B122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N264"/>
  <sheetViews>
    <sheetView topLeftCell="A214" zoomScale="70" zoomScaleNormal="70" workbookViewId="0">
      <selection activeCell="E220" sqref="E220"/>
    </sheetView>
  </sheetViews>
  <sheetFormatPr defaultRowHeight="12.75" x14ac:dyDescent="0.2"/>
  <cols>
    <col min="1" max="1" width="37.7109375" customWidth="1"/>
    <col min="2" max="2" width="6.85546875" hidden="1" customWidth="1"/>
    <col min="3" max="3" width="4.7109375" hidden="1" customWidth="1"/>
    <col min="4" max="5" width="8.28515625" style="44" customWidth="1"/>
    <col min="6" max="6" width="10.140625" customWidth="1"/>
    <col min="9" max="9" width="7.5703125" bestFit="1" customWidth="1"/>
    <col min="10" max="10" width="9.7109375" customWidth="1"/>
  </cols>
  <sheetData>
    <row r="1" spans="1:14" ht="27" thickBot="1" x14ac:dyDescent="0.45">
      <c r="A1" s="117" t="s">
        <v>24</v>
      </c>
      <c r="B1" s="117"/>
      <c r="C1" s="117"/>
      <c r="D1" s="117"/>
      <c r="E1" s="117"/>
      <c r="F1" s="117"/>
      <c r="G1" s="117"/>
      <c r="H1" s="117"/>
      <c r="I1" s="30"/>
      <c r="J1" s="30"/>
      <c r="M1" s="10"/>
      <c r="N1" s="11"/>
    </row>
    <row r="2" spans="1:14" ht="26.25" thickBot="1" x14ac:dyDescent="0.25">
      <c r="A2" s="2" t="s">
        <v>13</v>
      </c>
      <c r="B2" s="63" t="s">
        <v>54</v>
      </c>
      <c r="C2" s="63" t="s">
        <v>53</v>
      </c>
      <c r="D2" s="108" t="s">
        <v>305</v>
      </c>
      <c r="E2" s="38" t="s">
        <v>14</v>
      </c>
      <c r="F2" s="115" t="s">
        <v>15</v>
      </c>
      <c r="G2" s="116"/>
      <c r="H2" s="3" t="s">
        <v>16</v>
      </c>
      <c r="I2" s="4" t="s">
        <v>17</v>
      </c>
      <c r="J2" s="5" t="s">
        <v>18</v>
      </c>
      <c r="M2" s="10"/>
      <c r="N2" s="11"/>
    </row>
    <row r="3" spans="1:14" ht="13.5" thickBot="1" x14ac:dyDescent="0.25">
      <c r="A3" s="6"/>
      <c r="B3" s="7"/>
      <c r="C3" s="7"/>
      <c r="D3" s="39"/>
      <c r="E3" s="39"/>
      <c r="F3" s="12" t="s">
        <v>19</v>
      </c>
      <c r="G3" s="13" t="s">
        <v>20</v>
      </c>
      <c r="H3" s="14" t="s">
        <v>19</v>
      </c>
      <c r="I3" s="8"/>
      <c r="J3" s="9"/>
      <c r="M3" s="10"/>
      <c r="N3" s="11"/>
    </row>
    <row r="4" spans="1:14" ht="20.100000000000001" customHeight="1" thickBot="1" x14ac:dyDescent="0.25">
      <c r="A4" s="15" t="s">
        <v>66</v>
      </c>
      <c r="B4" s="34">
        <v>17.7395</v>
      </c>
      <c r="C4" s="34">
        <v>25.360499999999998</v>
      </c>
      <c r="D4" s="101"/>
      <c r="E4" s="40"/>
      <c r="F4" s="16">
        <v>1</v>
      </c>
      <c r="G4" s="73">
        <v>10.5</v>
      </c>
      <c r="H4" s="17"/>
      <c r="I4" s="57">
        <f t="shared" ref="I4:I36" si="0">IF(AND(G4="",H4=""),0,IF(AND(G4&gt;=0,H4=""),(((F4*16)+G4)-B4)/C4,(((H4*16)-B4)/C4)))</f>
        <v>0.34543877289485619</v>
      </c>
      <c r="J4" s="11">
        <f t="shared" ref="J4:J36" si="1">IF(AND(E4="",I4=0),"",I4+E4)</f>
        <v>0.34543877289485619</v>
      </c>
    </row>
    <row r="5" spans="1:14" ht="20.100000000000001" customHeight="1" thickBot="1" x14ac:dyDescent="0.25">
      <c r="A5" s="74" t="s">
        <v>272</v>
      </c>
      <c r="B5" s="35">
        <v>18.3</v>
      </c>
      <c r="C5" s="34">
        <v>25.360499999999998</v>
      </c>
      <c r="D5" s="102"/>
      <c r="E5" s="41"/>
      <c r="F5" s="26">
        <v>1</v>
      </c>
      <c r="G5" s="89">
        <v>3.4</v>
      </c>
      <c r="H5" s="28"/>
      <c r="I5" s="57">
        <f t="shared" si="0"/>
        <v>4.3374539145521494E-2</v>
      </c>
      <c r="J5" s="11">
        <f>IF(AND(E5="",I5=0),"",I5+E5)</f>
        <v>4.3374539145521494E-2</v>
      </c>
    </row>
    <row r="6" spans="1:14" ht="20.100000000000001" customHeight="1" thickBot="1" x14ac:dyDescent="0.25">
      <c r="A6" s="25" t="s">
        <v>69</v>
      </c>
      <c r="B6" s="35">
        <v>18.399999999999999</v>
      </c>
      <c r="C6" s="34">
        <v>25.360499999999998</v>
      </c>
      <c r="D6" s="102"/>
      <c r="E6" s="41">
        <v>1</v>
      </c>
      <c r="F6" s="26">
        <v>1</v>
      </c>
      <c r="G6" s="27">
        <v>12.7</v>
      </c>
      <c r="H6" s="28"/>
      <c r="I6" s="57">
        <f t="shared" si="0"/>
        <v>0.40614341199897486</v>
      </c>
      <c r="J6" s="11">
        <f t="shared" si="1"/>
        <v>1.4061434119989749</v>
      </c>
    </row>
    <row r="7" spans="1:14" ht="20.100000000000001" customHeight="1" thickBot="1" x14ac:dyDescent="0.25">
      <c r="A7" s="74" t="s">
        <v>159</v>
      </c>
      <c r="B7" s="35">
        <v>18.399999999999999</v>
      </c>
      <c r="C7" s="34">
        <v>25.360499999999998</v>
      </c>
      <c r="D7" s="102"/>
      <c r="E7" s="41"/>
      <c r="F7" s="26">
        <v>1</v>
      </c>
      <c r="G7" s="27">
        <v>5.7</v>
      </c>
      <c r="H7" s="28"/>
      <c r="I7" s="57">
        <f t="shared" si="0"/>
        <v>0.13012361743656478</v>
      </c>
      <c r="J7" s="11">
        <f>IF(AND(E7="",I7=0),"",I7+E7)</f>
        <v>0.13012361743656478</v>
      </c>
    </row>
    <row r="8" spans="1:14" ht="20.100000000000001" customHeight="1" thickBot="1" x14ac:dyDescent="0.25">
      <c r="A8" s="74" t="s">
        <v>322</v>
      </c>
      <c r="B8" s="35">
        <v>19.338000000000001</v>
      </c>
      <c r="C8" s="35">
        <v>33.814</v>
      </c>
      <c r="D8" s="102"/>
      <c r="E8" s="41">
        <v>2</v>
      </c>
      <c r="F8" s="26">
        <v>3</v>
      </c>
      <c r="G8" s="27">
        <v>10</v>
      </c>
      <c r="H8" s="28"/>
      <c r="I8" s="57">
        <f t="shared" si="0"/>
        <v>1.1433725675755604</v>
      </c>
      <c r="J8" s="11">
        <f>IF(AND(E8="",I8=0),"",I8+E8)</f>
        <v>3.1433725675755602</v>
      </c>
    </row>
    <row r="9" spans="1:14" ht="20.100000000000001" customHeight="1" thickBot="1" x14ac:dyDescent="0.25">
      <c r="A9" s="74" t="s">
        <v>271</v>
      </c>
      <c r="B9" s="35">
        <v>25.2</v>
      </c>
      <c r="C9" s="35">
        <v>25.360499999999998</v>
      </c>
      <c r="D9" s="102"/>
      <c r="E9" s="41">
        <v>0</v>
      </c>
      <c r="F9" s="26"/>
      <c r="G9" s="27"/>
      <c r="H9" s="28"/>
      <c r="I9" s="57">
        <f t="shared" si="0"/>
        <v>0</v>
      </c>
      <c r="J9" s="11">
        <f>IF(AND(E9="",I9=0),"",I9+E9)</f>
        <v>0</v>
      </c>
    </row>
    <row r="10" spans="1:14" ht="20.100000000000001" customHeight="1" thickBot="1" x14ac:dyDescent="0.25">
      <c r="A10" s="18" t="s">
        <v>82</v>
      </c>
      <c r="B10" s="36">
        <v>24.7</v>
      </c>
      <c r="C10" s="36">
        <v>33.814</v>
      </c>
      <c r="D10" s="103"/>
      <c r="E10" s="42"/>
      <c r="F10" s="19">
        <v>2</v>
      </c>
      <c r="G10" s="20">
        <v>13.6</v>
      </c>
      <c r="H10" s="21"/>
      <c r="I10" s="57">
        <f t="shared" si="0"/>
        <v>0.61808718282368258</v>
      </c>
      <c r="J10" s="11">
        <f t="shared" si="1"/>
        <v>0.61808718282368258</v>
      </c>
    </row>
    <row r="11" spans="1:14" ht="20.100000000000001" customHeight="1" thickBot="1" x14ac:dyDescent="0.25">
      <c r="A11" s="18" t="s">
        <v>89</v>
      </c>
      <c r="B11" s="36">
        <v>17.786000000000001</v>
      </c>
      <c r="C11" s="36">
        <v>33.814</v>
      </c>
      <c r="D11" s="103"/>
      <c r="E11" s="42">
        <v>2</v>
      </c>
      <c r="F11" s="19">
        <v>2</v>
      </c>
      <c r="G11" s="20">
        <v>12.2</v>
      </c>
      <c r="H11" s="21"/>
      <c r="I11" s="57">
        <f t="shared" si="0"/>
        <v>0.78115573431123209</v>
      </c>
      <c r="J11" s="11">
        <f t="shared" si="1"/>
        <v>2.7811557343112323</v>
      </c>
    </row>
    <row r="12" spans="1:14" ht="20.100000000000001" customHeight="1" thickBot="1" x14ac:dyDescent="0.25">
      <c r="A12" s="18" t="s">
        <v>90</v>
      </c>
      <c r="B12" s="36">
        <f>64+9-33.814</f>
        <v>39.186</v>
      </c>
      <c r="C12" s="36">
        <v>33.814</v>
      </c>
      <c r="D12" s="103"/>
      <c r="E12" s="42"/>
      <c r="F12" s="19">
        <v>2</v>
      </c>
      <c r="G12" s="70">
        <v>9</v>
      </c>
      <c r="H12" s="21"/>
      <c r="I12" s="57">
        <f t="shared" si="0"/>
        <v>5.3646418643165557E-2</v>
      </c>
      <c r="J12" s="11">
        <f t="shared" si="1"/>
        <v>5.3646418643165557E-2</v>
      </c>
    </row>
    <row r="13" spans="1:14" ht="20.100000000000001" customHeight="1" thickBot="1" x14ac:dyDescent="0.25">
      <c r="A13" s="18" t="s">
        <v>92</v>
      </c>
      <c r="B13" s="36">
        <v>16.3</v>
      </c>
      <c r="C13" s="36">
        <v>33.814</v>
      </c>
      <c r="D13" s="103"/>
      <c r="E13" s="42">
        <v>0</v>
      </c>
      <c r="F13" s="19"/>
      <c r="G13" s="20"/>
      <c r="H13" s="21"/>
      <c r="I13" s="57">
        <f t="shared" si="0"/>
        <v>0</v>
      </c>
      <c r="J13" s="11">
        <f t="shared" si="1"/>
        <v>0</v>
      </c>
    </row>
    <row r="14" spans="1:14" ht="20.100000000000001" customHeight="1" thickBot="1" x14ac:dyDescent="0.25">
      <c r="A14" s="18" t="s">
        <v>304</v>
      </c>
      <c r="B14" s="36">
        <v>16.3</v>
      </c>
      <c r="C14" s="36">
        <v>25.360499999999998</v>
      </c>
      <c r="D14" s="103"/>
      <c r="E14" s="42"/>
      <c r="F14" s="19">
        <v>1</v>
      </c>
      <c r="G14" s="20">
        <v>0.7</v>
      </c>
      <c r="H14" s="21"/>
      <c r="I14" s="57">
        <f t="shared" si="0"/>
        <v>1.577255968928052E-2</v>
      </c>
      <c r="J14" s="11">
        <f>IF(AND(E14="",I14=0),"",I14+E14)</f>
        <v>1.577255968928052E-2</v>
      </c>
    </row>
    <row r="15" spans="1:14" ht="20.100000000000001" customHeight="1" thickBot="1" x14ac:dyDescent="0.25">
      <c r="A15" s="18" t="s">
        <v>97</v>
      </c>
      <c r="B15" s="36">
        <v>23.661000000000001</v>
      </c>
      <c r="C15" s="36">
        <v>33.814</v>
      </c>
      <c r="D15" s="103"/>
      <c r="E15" s="42">
        <v>1</v>
      </c>
      <c r="F15" s="19">
        <v>2</v>
      </c>
      <c r="G15" s="20">
        <v>3</v>
      </c>
      <c r="H15" s="21"/>
      <c r="I15" s="57">
        <f t="shared" si="0"/>
        <v>0.33533447684391077</v>
      </c>
      <c r="J15" s="11">
        <f t="shared" si="1"/>
        <v>1.3353344768439108</v>
      </c>
    </row>
    <row r="16" spans="1:14" ht="20.100000000000001" customHeight="1" thickBot="1" x14ac:dyDescent="0.25">
      <c r="A16" s="18" t="s">
        <v>99</v>
      </c>
      <c r="B16" s="36">
        <v>29.2395</v>
      </c>
      <c r="C16" s="36">
        <v>25.360499999999998</v>
      </c>
      <c r="D16" s="103"/>
      <c r="E16" s="42"/>
      <c r="F16" s="19">
        <v>2</v>
      </c>
      <c r="G16" s="20">
        <v>14.4</v>
      </c>
      <c r="H16" s="21"/>
      <c r="I16" s="57">
        <f t="shared" si="0"/>
        <v>0.67666252636974822</v>
      </c>
      <c r="J16" s="11">
        <f t="shared" si="1"/>
        <v>0.67666252636974822</v>
      </c>
    </row>
    <row r="17" spans="1:10" ht="20.100000000000001" customHeight="1" thickBot="1" x14ac:dyDescent="0.25">
      <c r="A17" s="18" t="s">
        <v>98</v>
      </c>
      <c r="B17" s="36">
        <v>24.5</v>
      </c>
      <c r="C17" s="36">
        <v>33.814</v>
      </c>
      <c r="D17" s="103"/>
      <c r="E17" s="42">
        <v>1</v>
      </c>
      <c r="F17" s="19">
        <v>3</v>
      </c>
      <c r="G17" s="20">
        <v>7.5</v>
      </c>
      <c r="H17" s="21"/>
      <c r="I17" s="57">
        <f t="shared" si="0"/>
        <v>0.91678003193943336</v>
      </c>
      <c r="J17" s="11">
        <f t="shared" si="1"/>
        <v>1.9167800319394335</v>
      </c>
    </row>
    <row r="18" spans="1:10" ht="20.100000000000001" customHeight="1" thickBot="1" x14ac:dyDescent="0.25">
      <c r="A18" s="65" t="s">
        <v>306</v>
      </c>
      <c r="B18" s="36">
        <v>20.436</v>
      </c>
      <c r="C18" s="35">
        <v>25.360499999999998</v>
      </c>
      <c r="D18" s="102"/>
      <c r="E18" s="42">
        <v>1</v>
      </c>
      <c r="F18" s="19"/>
      <c r="G18" s="20"/>
      <c r="H18" s="21"/>
      <c r="I18" s="57">
        <f t="shared" si="0"/>
        <v>0</v>
      </c>
      <c r="J18" s="11">
        <f>IF(AND(E18="",I18=0),"",I18+E18)</f>
        <v>1</v>
      </c>
    </row>
    <row r="19" spans="1:10" ht="20.100000000000001" customHeight="1" thickBot="1" x14ac:dyDescent="0.25">
      <c r="A19" s="18" t="s">
        <v>274</v>
      </c>
      <c r="B19" s="36">
        <v>20.639500000000002</v>
      </c>
      <c r="C19" s="35">
        <v>25.360499999999998</v>
      </c>
      <c r="D19" s="102"/>
      <c r="E19" s="42"/>
      <c r="F19" s="19">
        <v>2</v>
      </c>
      <c r="G19" s="20">
        <v>1.4</v>
      </c>
      <c r="H19" s="21"/>
      <c r="I19" s="57">
        <f t="shared" si="0"/>
        <v>0.50316436978766188</v>
      </c>
      <c r="J19" s="11">
        <f>IF(AND(E19="",I19=0),"",I19+E19)</f>
        <v>0.50316436978766188</v>
      </c>
    </row>
    <row r="20" spans="1:10" ht="20.100000000000001" customHeight="1" thickBot="1" x14ac:dyDescent="0.25">
      <c r="A20" s="18" t="s">
        <v>151</v>
      </c>
      <c r="B20" s="36">
        <v>17.399999999999999</v>
      </c>
      <c r="C20" s="34">
        <v>33.814</v>
      </c>
      <c r="D20" s="102"/>
      <c r="E20" s="42"/>
      <c r="F20" s="19">
        <v>1</v>
      </c>
      <c r="G20" s="20">
        <v>14.9</v>
      </c>
      <c r="H20" s="21"/>
      <c r="I20" s="57">
        <f t="shared" si="0"/>
        <v>0.39924291713491455</v>
      </c>
      <c r="J20" s="11">
        <f t="shared" si="1"/>
        <v>0.39924291713491455</v>
      </c>
    </row>
    <row r="21" spans="1:10" ht="20.100000000000001" customHeight="1" thickBot="1" x14ac:dyDescent="0.25">
      <c r="A21" s="18" t="s">
        <v>111</v>
      </c>
      <c r="B21" s="36">
        <v>20.5</v>
      </c>
      <c r="C21" s="34">
        <v>25.360499999999998</v>
      </c>
      <c r="D21" s="102"/>
      <c r="E21" s="42">
        <v>2</v>
      </c>
      <c r="F21" s="19"/>
      <c r="G21" s="20"/>
      <c r="H21" s="21"/>
      <c r="I21" s="57">
        <f t="shared" si="0"/>
        <v>0</v>
      </c>
      <c r="J21" s="11">
        <f t="shared" si="1"/>
        <v>2</v>
      </c>
    </row>
    <row r="22" spans="1:10" ht="20.100000000000001" customHeight="1" thickBot="1" x14ac:dyDescent="0.25">
      <c r="A22" s="18" t="s">
        <v>76</v>
      </c>
      <c r="B22" s="36">
        <v>25.2</v>
      </c>
      <c r="C22" s="36">
        <v>33.814</v>
      </c>
      <c r="D22" s="103"/>
      <c r="E22" s="42"/>
      <c r="F22" s="19">
        <v>1</v>
      </c>
      <c r="G22" s="20">
        <v>14</v>
      </c>
      <c r="H22" s="21"/>
      <c r="I22" s="57">
        <f t="shared" si="0"/>
        <v>0.1419530372035252</v>
      </c>
      <c r="J22" s="11">
        <f t="shared" si="1"/>
        <v>0.1419530372035252</v>
      </c>
    </row>
    <row r="23" spans="1:10" ht="20.100000000000001" customHeight="1" thickBot="1" x14ac:dyDescent="0.25">
      <c r="A23" s="18" t="s">
        <v>77</v>
      </c>
      <c r="B23" s="36">
        <v>20.6</v>
      </c>
      <c r="C23" s="36">
        <v>25.360499999999998</v>
      </c>
      <c r="D23" s="103"/>
      <c r="E23" s="42"/>
      <c r="F23" s="19">
        <v>2</v>
      </c>
      <c r="G23" s="20">
        <v>4.5</v>
      </c>
      <c r="H23" s="21"/>
      <c r="I23" s="57">
        <f t="shared" si="0"/>
        <v>0.62695924764890276</v>
      </c>
      <c r="J23" s="11">
        <f t="shared" si="1"/>
        <v>0.62695924764890276</v>
      </c>
    </row>
    <row r="24" spans="1:10" ht="20.100000000000001" customHeight="1" thickBot="1" x14ac:dyDescent="0.25">
      <c r="A24" s="18" t="s">
        <v>87</v>
      </c>
      <c r="B24" s="36">
        <v>22.5</v>
      </c>
      <c r="C24" s="34">
        <v>25.360499999999998</v>
      </c>
      <c r="D24" s="102"/>
      <c r="E24" s="42"/>
      <c r="F24" s="19">
        <v>2</v>
      </c>
      <c r="G24" s="20">
        <v>11.3</v>
      </c>
      <c r="H24" s="21"/>
      <c r="I24" s="57">
        <f t="shared" si="0"/>
        <v>0.82017310384258979</v>
      </c>
      <c r="J24" s="11">
        <f t="shared" si="1"/>
        <v>0.82017310384258979</v>
      </c>
    </row>
    <row r="25" spans="1:10" ht="20.100000000000001" customHeight="1" thickBot="1" x14ac:dyDescent="0.25">
      <c r="A25" s="18" t="s">
        <v>88</v>
      </c>
      <c r="B25" s="36">
        <v>20.6</v>
      </c>
      <c r="C25" s="36">
        <v>25.360499999999998</v>
      </c>
      <c r="D25" s="103"/>
      <c r="E25" s="42"/>
      <c r="F25" s="19">
        <v>2</v>
      </c>
      <c r="G25" s="20">
        <v>12.8</v>
      </c>
      <c r="H25" s="21"/>
      <c r="I25" s="57">
        <f t="shared" si="0"/>
        <v>0.95423986120147464</v>
      </c>
      <c r="J25" s="11">
        <f t="shared" si="1"/>
        <v>0.95423986120147464</v>
      </c>
    </row>
    <row r="26" spans="1:10" ht="20.100000000000001" customHeight="1" thickBot="1" x14ac:dyDescent="0.25">
      <c r="A26" s="18" t="s">
        <v>104</v>
      </c>
      <c r="B26" s="36">
        <v>22.439499999999999</v>
      </c>
      <c r="C26" s="34">
        <v>33.814</v>
      </c>
      <c r="D26" s="102"/>
      <c r="E26" s="42"/>
      <c r="F26" s="19">
        <v>2</v>
      </c>
      <c r="G26" s="20">
        <v>3.3</v>
      </c>
      <c r="H26" s="21"/>
      <c r="I26" s="57">
        <f t="shared" si="0"/>
        <v>0.38033063228248648</v>
      </c>
      <c r="J26" s="11">
        <f t="shared" si="1"/>
        <v>0.38033063228248648</v>
      </c>
    </row>
    <row r="27" spans="1:10" ht="20.100000000000001" customHeight="1" thickBot="1" x14ac:dyDescent="0.25">
      <c r="A27" s="18" t="s">
        <v>68</v>
      </c>
      <c r="B27" s="36">
        <v>24.1</v>
      </c>
      <c r="C27" s="34">
        <v>33.814</v>
      </c>
      <c r="D27" s="102"/>
      <c r="E27" s="42"/>
      <c r="F27" s="19">
        <v>2</v>
      </c>
      <c r="G27" s="70">
        <v>4.0999999999999996</v>
      </c>
      <c r="H27" s="21"/>
      <c r="I27" s="57">
        <f t="shared" si="0"/>
        <v>0.35488259300881292</v>
      </c>
      <c r="J27" s="11">
        <f t="shared" si="1"/>
        <v>0.35488259300881292</v>
      </c>
    </row>
    <row r="28" spans="1:10" ht="20.100000000000001" customHeight="1" thickBot="1" x14ac:dyDescent="0.25">
      <c r="A28" s="18" t="s">
        <v>323</v>
      </c>
      <c r="B28" s="36">
        <v>18.925999999999998</v>
      </c>
      <c r="C28" s="35">
        <v>33.814</v>
      </c>
      <c r="D28" s="102"/>
      <c r="E28" s="42">
        <v>1</v>
      </c>
      <c r="F28" s="19">
        <v>1</v>
      </c>
      <c r="G28" s="70">
        <v>4.8</v>
      </c>
      <c r="H28" s="21"/>
      <c r="I28" s="57">
        <f t="shared" si="0"/>
        <v>5.5420831608209688E-2</v>
      </c>
      <c r="J28" s="11">
        <f t="shared" si="1"/>
        <v>1.0554208316082097</v>
      </c>
    </row>
    <row r="29" spans="1:10" ht="20.100000000000001" customHeight="1" thickBot="1" x14ac:dyDescent="0.25">
      <c r="A29" s="18" t="s">
        <v>167</v>
      </c>
      <c r="B29" s="36">
        <v>20.839500000000001</v>
      </c>
      <c r="C29" s="35">
        <v>25.360499999999998</v>
      </c>
      <c r="D29" s="102"/>
      <c r="E29" s="42">
        <v>1</v>
      </c>
      <c r="F29" s="19">
        <v>2</v>
      </c>
      <c r="G29" s="70">
        <v>1.6</v>
      </c>
      <c r="H29" s="21"/>
      <c r="I29" s="57">
        <f t="shared" si="0"/>
        <v>0.50316436978766199</v>
      </c>
      <c r="J29" s="11">
        <f t="shared" si="1"/>
        <v>1.503164369787662</v>
      </c>
    </row>
    <row r="30" spans="1:10" ht="20.100000000000001" customHeight="1" thickBot="1" x14ac:dyDescent="0.25">
      <c r="A30" s="18" t="s">
        <v>224</v>
      </c>
      <c r="B30" s="36">
        <v>23.939499999999999</v>
      </c>
      <c r="C30" s="35">
        <v>25.360499999999998</v>
      </c>
      <c r="D30" s="102"/>
      <c r="E30" s="42"/>
      <c r="F30" s="19">
        <v>2</v>
      </c>
      <c r="G30" s="20">
        <v>6.2</v>
      </c>
      <c r="H30" s="21"/>
      <c r="I30" s="57">
        <f t="shared" si="0"/>
        <v>0.56231146862246428</v>
      </c>
      <c r="J30" s="11">
        <f t="shared" si="1"/>
        <v>0.56231146862246428</v>
      </c>
    </row>
    <row r="31" spans="1:10" ht="20.100000000000001" customHeight="1" thickBot="1" x14ac:dyDescent="0.25">
      <c r="A31" s="18" t="s">
        <v>108</v>
      </c>
      <c r="B31" s="36">
        <v>21.9</v>
      </c>
      <c r="C31" s="34">
        <v>33.814</v>
      </c>
      <c r="D31" s="102"/>
      <c r="E31" s="42"/>
      <c r="F31" s="19">
        <v>2</v>
      </c>
      <c r="G31" s="20">
        <v>12.4</v>
      </c>
      <c r="H31" s="21"/>
      <c r="I31" s="57">
        <f t="shared" si="0"/>
        <v>0.66540486189152426</v>
      </c>
      <c r="J31" s="11">
        <f t="shared" si="1"/>
        <v>0.66540486189152426</v>
      </c>
    </row>
    <row r="32" spans="1:10" ht="20.100000000000001" customHeight="1" thickBot="1" x14ac:dyDescent="0.25">
      <c r="A32" s="18" t="s">
        <v>122</v>
      </c>
      <c r="B32" s="36">
        <v>22.6</v>
      </c>
      <c r="C32" s="35">
        <v>33.814</v>
      </c>
      <c r="D32" s="102"/>
      <c r="E32" s="42">
        <v>1</v>
      </c>
      <c r="F32" s="19">
        <v>2</v>
      </c>
      <c r="G32" s="20">
        <v>11.6</v>
      </c>
      <c r="H32" s="21"/>
      <c r="I32" s="57">
        <f t="shared" si="0"/>
        <v>0.62104453776542257</v>
      </c>
      <c r="J32" s="11">
        <f t="shared" si="1"/>
        <v>1.6210445377654226</v>
      </c>
    </row>
    <row r="33" spans="1:10" ht="20.100000000000001" customHeight="1" thickBot="1" x14ac:dyDescent="0.25">
      <c r="A33" s="18" t="s">
        <v>123</v>
      </c>
      <c r="B33" s="36">
        <v>20.8</v>
      </c>
      <c r="C33" s="34">
        <v>33.814</v>
      </c>
      <c r="D33" s="102"/>
      <c r="E33" s="42"/>
      <c r="F33" s="19">
        <v>1</v>
      </c>
      <c r="G33" s="20">
        <v>11.7</v>
      </c>
      <c r="H33" s="21"/>
      <c r="I33" s="57">
        <f t="shared" si="0"/>
        <v>0.2040574909800674</v>
      </c>
      <c r="J33" s="11">
        <f t="shared" si="1"/>
        <v>0.2040574909800674</v>
      </c>
    </row>
    <row r="34" spans="1:10" ht="20.100000000000001" customHeight="1" thickBot="1" x14ac:dyDescent="0.25">
      <c r="A34" s="18" t="s">
        <v>124</v>
      </c>
      <c r="B34" s="36">
        <v>23.9</v>
      </c>
      <c r="C34" s="36">
        <v>25.360499999999998</v>
      </c>
      <c r="D34" s="103"/>
      <c r="E34" s="42"/>
      <c r="F34" s="19">
        <v>1</v>
      </c>
      <c r="G34" s="20">
        <v>7.95</v>
      </c>
      <c r="H34" s="21"/>
      <c r="I34" s="57">
        <f t="shared" si="0"/>
        <v>1.9715699611601001E-3</v>
      </c>
      <c r="J34" s="11">
        <f t="shared" si="1"/>
        <v>1.9715699611601001E-3</v>
      </c>
    </row>
    <row r="35" spans="1:10" ht="20.100000000000001" customHeight="1" thickBot="1" x14ac:dyDescent="0.25">
      <c r="A35" s="18" t="s">
        <v>125</v>
      </c>
      <c r="B35" s="36">
        <f>57.1-C35</f>
        <v>23.286000000000001</v>
      </c>
      <c r="C35" s="34">
        <v>33.814</v>
      </c>
      <c r="D35" s="102"/>
      <c r="E35" s="42"/>
      <c r="F35" s="19">
        <v>2</v>
      </c>
      <c r="G35" s="20">
        <v>12</v>
      </c>
      <c r="H35" s="21"/>
      <c r="I35" s="57">
        <f t="shared" si="0"/>
        <v>0.61258650263204584</v>
      </c>
      <c r="J35" s="11">
        <f t="shared" si="1"/>
        <v>0.61258650263204584</v>
      </c>
    </row>
    <row r="36" spans="1:10" ht="20.100000000000001" customHeight="1" thickBot="1" x14ac:dyDescent="0.25">
      <c r="A36" s="18" t="s">
        <v>126</v>
      </c>
      <c r="B36" s="36">
        <v>17.899999999999999</v>
      </c>
      <c r="C36" s="36">
        <v>25.360499999999998</v>
      </c>
      <c r="D36" s="103"/>
      <c r="E36" s="42"/>
      <c r="F36" s="19">
        <v>1</v>
      </c>
      <c r="G36" s="20">
        <v>7.7</v>
      </c>
      <c r="H36" s="21"/>
      <c r="I36" s="57">
        <f t="shared" si="0"/>
        <v>0.22870211549456837</v>
      </c>
      <c r="J36" s="11">
        <f t="shared" si="1"/>
        <v>0.22870211549456837</v>
      </c>
    </row>
    <row r="37" spans="1:10" ht="20.100000000000001" customHeight="1" thickBot="1" x14ac:dyDescent="0.25">
      <c r="A37" s="18" t="s">
        <v>127</v>
      </c>
      <c r="B37" s="36">
        <v>21.6</v>
      </c>
      <c r="C37" s="34">
        <v>25.360499999999998</v>
      </c>
      <c r="D37" s="102"/>
      <c r="E37" s="42"/>
      <c r="F37" s="19">
        <v>1</v>
      </c>
      <c r="G37" s="70">
        <v>6.5</v>
      </c>
      <c r="H37" s="21"/>
      <c r="I37" s="57">
        <f t="shared" ref="I37:I67" si="2">IF(AND(G37="",H37=""),0,IF(AND(G37&gt;=0,H37=""),(((F37*16)+G37)-B37)/C37,(((H37*16)-B37)/C37)))</f>
        <v>3.5488259300881238E-2</v>
      </c>
      <c r="J37" s="11">
        <f t="shared" ref="J37:J60" si="3">IF(AND(E37="",I37=0),"",I37+E37)</f>
        <v>3.5488259300881238E-2</v>
      </c>
    </row>
    <row r="38" spans="1:10" ht="20.100000000000001" customHeight="1" thickBot="1" x14ac:dyDescent="0.25">
      <c r="A38" s="18" t="s">
        <v>128</v>
      </c>
      <c r="B38" s="36">
        <f>[1]Sheet1!$I$70</f>
        <v>25.489499999999996</v>
      </c>
      <c r="C38" s="36">
        <v>25.360499999999998</v>
      </c>
      <c r="D38" s="103"/>
      <c r="E38" s="42">
        <v>1</v>
      </c>
      <c r="F38" s="19">
        <v>2</v>
      </c>
      <c r="G38" s="20">
        <v>4.3</v>
      </c>
      <c r="H38" s="21"/>
      <c r="I38" s="57">
        <f t="shared" si="2"/>
        <v>0.42627314130241917</v>
      </c>
      <c r="J38" s="11">
        <f t="shared" si="3"/>
        <v>1.4262731413024192</v>
      </c>
    </row>
    <row r="39" spans="1:10" ht="20.100000000000001" customHeight="1" thickBot="1" x14ac:dyDescent="0.25">
      <c r="A39" s="18" t="s">
        <v>129</v>
      </c>
      <c r="B39" s="36">
        <f>56.1-33.814</f>
        <v>22.286000000000001</v>
      </c>
      <c r="C39" s="36">
        <v>33.814</v>
      </c>
      <c r="D39" s="103"/>
      <c r="E39" s="42"/>
      <c r="F39" s="19">
        <v>2</v>
      </c>
      <c r="G39" s="20">
        <v>1.8</v>
      </c>
      <c r="H39" s="21"/>
      <c r="I39" s="57">
        <f t="shared" si="2"/>
        <v>0.34050984799195588</v>
      </c>
      <c r="J39" s="11">
        <f t="shared" si="3"/>
        <v>0.34050984799195588</v>
      </c>
    </row>
    <row r="40" spans="1:10" ht="20.100000000000001" customHeight="1" thickBot="1" x14ac:dyDescent="0.25">
      <c r="A40" s="18" t="s">
        <v>130</v>
      </c>
      <c r="B40" s="36">
        <v>19.8</v>
      </c>
      <c r="C40" s="36">
        <v>33.814</v>
      </c>
      <c r="D40" s="103"/>
      <c r="E40" s="42"/>
      <c r="F40" s="19">
        <v>1</v>
      </c>
      <c r="G40" s="20">
        <v>13.3</v>
      </c>
      <c r="H40" s="21"/>
      <c r="I40" s="57">
        <f t="shared" si="2"/>
        <v>0.28094871946531025</v>
      </c>
      <c r="J40" s="11">
        <f t="shared" si="3"/>
        <v>0.28094871946531025</v>
      </c>
    </row>
    <row r="41" spans="1:10" ht="20.100000000000001" customHeight="1" thickBot="1" x14ac:dyDescent="0.25">
      <c r="A41" s="18" t="s">
        <v>131</v>
      </c>
      <c r="B41" s="36">
        <v>24.1</v>
      </c>
      <c r="C41" s="34">
        <v>33.814</v>
      </c>
      <c r="D41" s="102"/>
      <c r="E41" s="42"/>
      <c r="F41" s="19">
        <v>2</v>
      </c>
      <c r="G41" s="70">
        <v>15.1</v>
      </c>
      <c r="H41" s="21"/>
      <c r="I41" s="57">
        <f t="shared" si="2"/>
        <v>0.68019163660022475</v>
      </c>
      <c r="J41" s="11">
        <f t="shared" si="3"/>
        <v>0.68019163660022475</v>
      </c>
    </row>
    <row r="42" spans="1:10" ht="20.100000000000001" customHeight="1" thickBot="1" x14ac:dyDescent="0.25">
      <c r="A42" s="18" t="s">
        <v>132</v>
      </c>
      <c r="B42" s="36">
        <v>20.7</v>
      </c>
      <c r="C42" s="36">
        <v>25.360499999999998</v>
      </c>
      <c r="D42" s="103"/>
      <c r="E42" s="42"/>
      <c r="F42" s="19">
        <v>1</v>
      </c>
      <c r="G42" s="20">
        <v>7.9</v>
      </c>
      <c r="H42" s="21"/>
      <c r="I42" s="57">
        <f t="shared" si="2"/>
        <v>0.12618047751424458</v>
      </c>
      <c r="J42" s="11">
        <f t="shared" si="3"/>
        <v>0.12618047751424458</v>
      </c>
    </row>
    <row r="43" spans="1:10" ht="20.100000000000001" customHeight="1" thickBot="1" x14ac:dyDescent="0.25">
      <c r="A43" s="18" t="s">
        <v>133</v>
      </c>
      <c r="B43" s="36">
        <v>22.29</v>
      </c>
      <c r="C43" s="36">
        <v>33.814</v>
      </c>
      <c r="D43" s="103"/>
      <c r="E43" s="42"/>
      <c r="F43" s="19">
        <v>1</v>
      </c>
      <c r="G43" s="20">
        <v>8.1</v>
      </c>
      <c r="H43" s="21"/>
      <c r="I43" s="57">
        <f t="shared" si="2"/>
        <v>5.3528124445496018E-2</v>
      </c>
      <c r="J43" s="11">
        <f t="shared" si="3"/>
        <v>5.3528124445496018E-2</v>
      </c>
    </row>
    <row r="44" spans="1:10" ht="20.100000000000001" customHeight="1" thickBot="1" x14ac:dyDescent="0.25">
      <c r="A44" s="18" t="s">
        <v>134</v>
      </c>
      <c r="B44" s="36">
        <v>21.9</v>
      </c>
      <c r="C44" s="36">
        <v>33.814</v>
      </c>
      <c r="D44" s="104"/>
      <c r="E44" s="75"/>
      <c r="F44" s="19">
        <v>2</v>
      </c>
      <c r="G44" s="20">
        <v>2.2000000000000002</v>
      </c>
      <c r="H44" s="21"/>
      <c r="I44" s="57">
        <f t="shared" si="2"/>
        <v>0.36375465783403338</v>
      </c>
      <c r="J44" s="11">
        <f t="shared" si="3"/>
        <v>0.36375465783403338</v>
      </c>
    </row>
    <row r="45" spans="1:10" ht="20.100000000000001" customHeight="1" thickBot="1" x14ac:dyDescent="0.25">
      <c r="A45" s="18" t="s">
        <v>135</v>
      </c>
      <c r="B45" s="36">
        <v>32</v>
      </c>
      <c r="C45" s="34">
        <v>33.814</v>
      </c>
      <c r="D45" s="102"/>
      <c r="E45" s="42"/>
      <c r="F45" s="19">
        <v>3</v>
      </c>
      <c r="G45" s="20">
        <v>12.9</v>
      </c>
      <c r="H45" s="21"/>
      <c r="I45" s="57">
        <f t="shared" si="2"/>
        <v>0.85467557816289108</v>
      </c>
      <c r="J45" s="11">
        <f t="shared" si="3"/>
        <v>0.85467557816289108</v>
      </c>
    </row>
    <row r="46" spans="1:10" ht="20.100000000000001" customHeight="1" thickBot="1" x14ac:dyDescent="0.25">
      <c r="A46" s="18" t="s">
        <v>136</v>
      </c>
      <c r="B46" s="36">
        <v>25.2</v>
      </c>
      <c r="C46" s="35">
        <v>25.360499999999998</v>
      </c>
      <c r="D46" s="102"/>
      <c r="E46" s="42"/>
      <c r="F46" s="19">
        <v>1</v>
      </c>
      <c r="G46" s="20">
        <v>10.4</v>
      </c>
      <c r="H46" s="21"/>
      <c r="I46" s="57">
        <f t="shared" si="2"/>
        <v>4.7317679067841699E-2</v>
      </c>
      <c r="J46" s="11">
        <f t="shared" si="3"/>
        <v>4.7317679067841699E-2</v>
      </c>
    </row>
    <row r="47" spans="1:10" ht="20.100000000000001" customHeight="1" thickBot="1" x14ac:dyDescent="0.25">
      <c r="A47" s="18" t="s">
        <v>183</v>
      </c>
      <c r="B47" s="36">
        <v>22.639500000000002</v>
      </c>
      <c r="C47" s="35">
        <v>25.360499999999998</v>
      </c>
      <c r="D47" s="102"/>
      <c r="E47" s="42"/>
      <c r="F47" s="19">
        <v>1</v>
      </c>
      <c r="G47" s="70">
        <v>7.2</v>
      </c>
      <c r="H47" s="21"/>
      <c r="I47" s="57">
        <f t="shared" si="2"/>
        <v>2.2101299264604309E-2</v>
      </c>
      <c r="J47" s="11">
        <f>IF(AND(E47="",I47=0),"",I47+E47)</f>
        <v>2.2101299264604309E-2</v>
      </c>
    </row>
    <row r="48" spans="1:10" ht="20.100000000000001" customHeight="1" thickBot="1" x14ac:dyDescent="0.25">
      <c r="A48" s="18" t="s">
        <v>173</v>
      </c>
      <c r="B48" s="36">
        <v>25.4</v>
      </c>
      <c r="C48" s="35">
        <v>25.360499999999998</v>
      </c>
      <c r="D48" s="102"/>
      <c r="E48" s="42">
        <v>1</v>
      </c>
      <c r="F48" s="19"/>
      <c r="G48" s="20"/>
      <c r="H48" s="21"/>
      <c r="I48" s="57">
        <f t="shared" si="2"/>
        <v>0</v>
      </c>
      <c r="J48" s="11">
        <f t="shared" si="3"/>
        <v>1</v>
      </c>
    </row>
    <row r="49" spans="1:10" ht="20.100000000000001" customHeight="1" thickBot="1" x14ac:dyDescent="0.25">
      <c r="A49" s="18" t="s">
        <v>137</v>
      </c>
      <c r="B49" s="36">
        <v>23.4</v>
      </c>
      <c r="C49" s="34">
        <v>33.814</v>
      </c>
      <c r="D49" s="102"/>
      <c r="E49" s="42">
        <v>1</v>
      </c>
      <c r="F49" s="19"/>
      <c r="G49" s="20"/>
      <c r="H49" s="21"/>
      <c r="I49" s="57">
        <f t="shared" si="2"/>
        <v>0</v>
      </c>
      <c r="J49" s="11">
        <f t="shared" si="3"/>
        <v>1</v>
      </c>
    </row>
    <row r="50" spans="1:10" ht="20.100000000000001" customHeight="1" thickBot="1" x14ac:dyDescent="0.25">
      <c r="A50" s="18" t="s">
        <v>170</v>
      </c>
      <c r="B50" s="36">
        <v>28.186</v>
      </c>
      <c r="C50" s="34">
        <v>33.814</v>
      </c>
      <c r="D50" s="102"/>
      <c r="E50" s="42"/>
      <c r="F50" s="19">
        <v>1</v>
      </c>
      <c r="G50" s="20">
        <v>12.5</v>
      </c>
      <c r="H50" s="21"/>
      <c r="I50" s="57">
        <f t="shared" si="2"/>
        <v>9.2860945170639402E-3</v>
      </c>
      <c r="J50" s="11">
        <f t="shared" si="3"/>
        <v>9.2860945170639402E-3</v>
      </c>
    </row>
    <row r="51" spans="1:10" ht="20.100000000000001" customHeight="1" thickBot="1" x14ac:dyDescent="0.25">
      <c r="A51" s="18" t="s">
        <v>141</v>
      </c>
      <c r="B51" s="36">
        <f>[1]Sheet1!$I$151</f>
        <v>23.939499999999999</v>
      </c>
      <c r="C51" s="34">
        <v>33.814</v>
      </c>
      <c r="D51" s="102"/>
      <c r="E51" s="42">
        <v>1</v>
      </c>
      <c r="F51" s="19">
        <v>2</v>
      </c>
      <c r="G51" s="20">
        <v>11.5</v>
      </c>
      <c r="H51" s="21"/>
      <c r="I51" s="57">
        <f t="shared" si="2"/>
        <v>0.57847341337907376</v>
      </c>
      <c r="J51" s="11">
        <f t="shared" si="3"/>
        <v>1.5784734133790739</v>
      </c>
    </row>
    <row r="52" spans="1:10" ht="20.100000000000001" customHeight="1" thickBot="1" x14ac:dyDescent="0.25">
      <c r="A52" s="18" t="s">
        <v>144</v>
      </c>
      <c r="B52" s="36">
        <v>25</v>
      </c>
      <c r="C52" s="36">
        <v>25.360499999999998</v>
      </c>
      <c r="D52" s="103"/>
      <c r="E52" s="42">
        <v>1</v>
      </c>
      <c r="F52" s="19">
        <v>1</v>
      </c>
      <c r="G52" s="20">
        <v>14.5</v>
      </c>
      <c r="H52" s="21"/>
      <c r="I52" s="57">
        <f t="shared" si="2"/>
        <v>0.21687269572760792</v>
      </c>
      <c r="J52" s="11">
        <f t="shared" si="3"/>
        <v>1.2168726957276079</v>
      </c>
    </row>
    <row r="53" spans="1:10" ht="20.100000000000001" customHeight="1" thickBot="1" x14ac:dyDescent="0.25">
      <c r="A53" s="18" t="s">
        <v>145</v>
      </c>
      <c r="B53" s="36">
        <v>19.8</v>
      </c>
      <c r="C53" s="34">
        <v>33.814</v>
      </c>
      <c r="D53" s="102"/>
      <c r="E53" s="42">
        <v>1</v>
      </c>
      <c r="F53" s="19">
        <v>2</v>
      </c>
      <c r="G53" s="20">
        <v>12.8</v>
      </c>
      <c r="H53" s="21"/>
      <c r="I53" s="57">
        <f t="shared" si="2"/>
        <v>0.73933873543502682</v>
      </c>
      <c r="J53" s="11">
        <f t="shared" si="3"/>
        <v>1.7393387354350267</v>
      </c>
    </row>
    <row r="54" spans="1:10" ht="20.100000000000001" customHeight="1" thickBot="1" x14ac:dyDescent="0.25">
      <c r="A54" s="18" t="s">
        <v>146</v>
      </c>
      <c r="B54" s="36">
        <v>23</v>
      </c>
      <c r="C54" s="34">
        <v>25.360499999999998</v>
      </c>
      <c r="D54" s="105"/>
      <c r="E54" s="75"/>
      <c r="F54" s="19">
        <v>3</v>
      </c>
      <c r="G54" s="20">
        <v>3.8</v>
      </c>
      <c r="H54" s="21"/>
      <c r="I54" s="57">
        <f t="shared" si="2"/>
        <v>1.1356242976282014</v>
      </c>
      <c r="J54" s="11">
        <f t="shared" si="3"/>
        <v>1.1356242976282014</v>
      </c>
    </row>
    <row r="55" spans="1:10" ht="20.100000000000001" customHeight="1" thickBot="1" x14ac:dyDescent="0.25">
      <c r="A55" s="18" t="s">
        <v>147</v>
      </c>
      <c r="B55" s="36">
        <v>20.3</v>
      </c>
      <c r="C55" s="34">
        <v>25.360499999999998</v>
      </c>
      <c r="D55" s="102"/>
      <c r="E55" s="42"/>
      <c r="F55" s="19">
        <v>2</v>
      </c>
      <c r="G55" s="70">
        <v>8.1</v>
      </c>
      <c r="H55" s="21"/>
      <c r="I55" s="57">
        <f t="shared" si="2"/>
        <v>0.78074170461938852</v>
      </c>
      <c r="J55" s="11">
        <f t="shared" si="3"/>
        <v>0.78074170461938852</v>
      </c>
    </row>
    <row r="56" spans="1:10" ht="20.100000000000001" customHeight="1" thickBot="1" x14ac:dyDescent="0.25">
      <c r="A56" s="65" t="s">
        <v>152</v>
      </c>
      <c r="B56" s="36">
        <f>55.9-C56</f>
        <v>22.085999999999999</v>
      </c>
      <c r="C56" s="36">
        <v>33.814</v>
      </c>
      <c r="D56" s="103"/>
      <c r="E56" s="42">
        <v>1</v>
      </c>
      <c r="F56" s="19">
        <v>1</v>
      </c>
      <c r="G56" s="20">
        <v>7.2</v>
      </c>
      <c r="H56" s="21"/>
      <c r="I56" s="57">
        <f t="shared" si="2"/>
        <v>3.2944934050984823E-2</v>
      </c>
      <c r="J56" s="11">
        <f>IF(AND(E56="",I56=0),"",I56+E56)</f>
        <v>1.0329449340509849</v>
      </c>
    </row>
    <row r="57" spans="1:10" ht="20.100000000000001" customHeight="1" thickBot="1" x14ac:dyDescent="0.25">
      <c r="A57" s="18" t="s">
        <v>148</v>
      </c>
      <c r="B57" s="36">
        <v>20.6</v>
      </c>
      <c r="C57" s="34">
        <v>33.814</v>
      </c>
      <c r="D57" s="102"/>
      <c r="E57" s="42"/>
      <c r="F57" s="19">
        <v>2</v>
      </c>
      <c r="G57" s="20">
        <v>10.3</v>
      </c>
      <c r="H57" s="21"/>
      <c r="I57" s="57">
        <f t="shared" si="2"/>
        <v>0.64174602235760325</v>
      </c>
      <c r="J57" s="11">
        <f t="shared" si="3"/>
        <v>0.64174602235760325</v>
      </c>
    </row>
    <row r="58" spans="1:10" ht="20.100000000000001" customHeight="1" thickBot="1" x14ac:dyDescent="0.25">
      <c r="A58" s="65" t="s">
        <v>301</v>
      </c>
      <c r="B58" s="36">
        <f>[1]Sheet1!$I$221</f>
        <v>17.0395</v>
      </c>
      <c r="C58" s="35">
        <v>25.360499999999998</v>
      </c>
      <c r="D58" s="102"/>
      <c r="E58" s="42"/>
      <c r="F58" s="19">
        <v>2</v>
      </c>
      <c r="G58" s="20">
        <v>4.2</v>
      </c>
      <c r="H58" s="21"/>
      <c r="I58" s="57">
        <f t="shared" si="2"/>
        <v>0.7555253248161512</v>
      </c>
      <c r="J58" s="11">
        <f>IF(AND(E58="",I58=0),"",I58+E58)</f>
        <v>0.7555253248161512</v>
      </c>
    </row>
    <row r="59" spans="1:10" ht="20.100000000000001" customHeight="1" thickBot="1" x14ac:dyDescent="0.25">
      <c r="A59" s="18" t="s">
        <v>150</v>
      </c>
      <c r="B59" s="36">
        <v>22.1</v>
      </c>
      <c r="C59" s="36">
        <v>33.814</v>
      </c>
      <c r="D59" s="103"/>
      <c r="E59" s="42">
        <v>1</v>
      </c>
      <c r="F59" s="19">
        <v>2</v>
      </c>
      <c r="G59" s="20">
        <v>3</v>
      </c>
      <c r="H59" s="21"/>
      <c r="I59" s="57">
        <f t="shared" si="2"/>
        <v>0.38149878748447386</v>
      </c>
      <c r="J59" s="11">
        <f t="shared" si="3"/>
        <v>1.3814987874844737</v>
      </c>
    </row>
    <row r="60" spans="1:10" ht="20.100000000000001" customHeight="1" thickBot="1" x14ac:dyDescent="0.25">
      <c r="A60" s="22" t="s">
        <v>121</v>
      </c>
      <c r="B60" s="37">
        <v>17.5</v>
      </c>
      <c r="C60" s="37">
        <v>33.814</v>
      </c>
      <c r="D60" s="106"/>
      <c r="E60" s="43">
        <v>1</v>
      </c>
      <c r="F60" s="23">
        <v>2</v>
      </c>
      <c r="G60" s="24">
        <v>7.8</v>
      </c>
      <c r="H60" s="93"/>
      <c r="I60" s="57">
        <f t="shared" si="2"/>
        <v>0.65949015200804395</v>
      </c>
      <c r="J60" s="11">
        <f t="shared" si="3"/>
        <v>1.6594901520080438</v>
      </c>
    </row>
    <row r="61" spans="1:10" ht="20.100000000000001" customHeight="1" thickBot="1" x14ac:dyDescent="0.25">
      <c r="A61" s="15" t="s">
        <v>72</v>
      </c>
      <c r="B61" s="34">
        <v>18.3</v>
      </c>
      <c r="C61" s="34">
        <v>33.814</v>
      </c>
      <c r="D61" s="101"/>
      <c r="E61" s="40">
        <v>1</v>
      </c>
      <c r="F61" s="16">
        <v>1</v>
      </c>
      <c r="G61" s="94">
        <v>9.1999999999999993</v>
      </c>
      <c r="H61" s="17"/>
      <c r="I61" s="57">
        <f t="shared" si="2"/>
        <v>0.2040574909800674</v>
      </c>
      <c r="J61" s="11">
        <f>IF(AND(E61="",I61=0),"",I61+E61+J62)</f>
        <v>1.2040574909800674</v>
      </c>
    </row>
    <row r="62" spans="1:10" ht="20.100000000000001" customHeight="1" thickBot="1" x14ac:dyDescent="0.25">
      <c r="A62" s="95" t="s">
        <v>72</v>
      </c>
      <c r="B62" s="96">
        <v>18.3</v>
      </c>
      <c r="C62" s="96">
        <v>33.814</v>
      </c>
      <c r="D62" s="107"/>
      <c r="E62" s="97">
        <v>0</v>
      </c>
      <c r="F62" s="98"/>
      <c r="G62" s="99"/>
      <c r="H62" s="29"/>
      <c r="I62" s="57">
        <f t="shared" si="2"/>
        <v>0</v>
      </c>
      <c r="J62" s="91">
        <f>IF(AND(E62="",I62=0),"",I62+E62)</f>
        <v>0</v>
      </c>
    </row>
    <row r="63" spans="1:10" ht="20.100000000000001" customHeight="1" thickBot="1" x14ac:dyDescent="0.25">
      <c r="A63" s="22" t="s">
        <v>325</v>
      </c>
      <c r="B63" s="37">
        <v>18.626000000000001</v>
      </c>
      <c r="C63" s="37">
        <v>33.814</v>
      </c>
      <c r="D63" s="40"/>
      <c r="E63" s="43">
        <v>1</v>
      </c>
      <c r="F63" s="23">
        <v>2</v>
      </c>
      <c r="G63" s="24">
        <v>4.7</v>
      </c>
      <c r="H63" s="93"/>
      <c r="I63" s="57">
        <f t="shared" si="2"/>
        <v>0.53451233217010707</v>
      </c>
      <c r="J63" s="111">
        <f>IF(AND(E63="",I63=0),"",I63+E63)</f>
        <v>1.5345123321701071</v>
      </c>
    </row>
    <row r="64" spans="1:10" ht="20.100000000000001" customHeight="1" thickBot="1" x14ac:dyDescent="0.25">
      <c r="A64" s="18" t="s">
        <v>223</v>
      </c>
      <c r="B64" s="36">
        <v>24.0395</v>
      </c>
      <c r="C64" s="35">
        <v>25.360499999999998</v>
      </c>
      <c r="D64" s="42"/>
      <c r="E64" s="42">
        <v>1</v>
      </c>
      <c r="F64" s="19">
        <v>1</v>
      </c>
      <c r="G64" s="20">
        <v>10.7</v>
      </c>
      <c r="H64" s="21"/>
      <c r="I64" s="57">
        <f t="shared" si="2"/>
        <v>0.10490723763332739</v>
      </c>
      <c r="J64" s="11">
        <f>IF(AND(E64="",I64=0),"",I64+E64)</f>
        <v>1.1049072376333273</v>
      </c>
    </row>
    <row r="65" spans="1:10" ht="20.100000000000001" customHeight="1" thickBot="1" x14ac:dyDescent="0.25">
      <c r="A65" s="65" t="s">
        <v>229</v>
      </c>
      <c r="B65" s="36">
        <v>26.5395</v>
      </c>
      <c r="C65" s="35">
        <v>25.360499999999998</v>
      </c>
      <c r="D65" s="102"/>
      <c r="E65" s="42"/>
      <c r="F65" s="19">
        <v>2</v>
      </c>
      <c r="G65" s="20">
        <v>3.8</v>
      </c>
      <c r="H65" s="21"/>
      <c r="I65" s="57">
        <f t="shared" si="2"/>
        <v>0.36515447250645677</v>
      </c>
      <c r="J65" s="11">
        <f>IF(AND(E65="",I65=0),"",I65+E65)</f>
        <v>0.36515447250645677</v>
      </c>
    </row>
    <row r="66" spans="1:10" ht="20.100000000000001" customHeight="1" thickBot="1" x14ac:dyDescent="0.25">
      <c r="A66" s="18" t="s">
        <v>100</v>
      </c>
      <c r="B66" s="36">
        <v>21.5</v>
      </c>
      <c r="C66" s="36">
        <v>33.814</v>
      </c>
      <c r="D66" s="103"/>
      <c r="E66" s="42">
        <v>1</v>
      </c>
      <c r="F66" s="19">
        <v>2</v>
      </c>
      <c r="G66" s="20">
        <v>6.3</v>
      </c>
      <c r="H66" s="21"/>
      <c r="I66" s="57">
        <f t="shared" si="2"/>
        <v>0.49683563021233801</v>
      </c>
      <c r="J66" s="11">
        <f t="shared" ref="J66:J98" si="4">IF(AND(E66="",I66=0),"",I66+E66)</f>
        <v>1.496835630212338</v>
      </c>
    </row>
    <row r="67" spans="1:10" ht="20.100000000000001" customHeight="1" thickBot="1" x14ac:dyDescent="0.25">
      <c r="A67" s="18" t="s">
        <v>101</v>
      </c>
      <c r="B67" s="69">
        <v>13.5</v>
      </c>
      <c r="C67" s="36">
        <v>25.360499999999998</v>
      </c>
      <c r="D67" s="103"/>
      <c r="E67" s="42"/>
      <c r="F67" s="19">
        <v>1</v>
      </c>
      <c r="G67" s="20">
        <v>9.6</v>
      </c>
      <c r="H67" s="21"/>
      <c r="I67" s="57">
        <f t="shared" si="2"/>
        <v>0.47711993060073743</v>
      </c>
      <c r="J67" s="11">
        <f t="shared" si="4"/>
        <v>0.47711993060073743</v>
      </c>
    </row>
    <row r="68" spans="1:10" ht="20.100000000000001" customHeight="1" thickBot="1" x14ac:dyDescent="0.25">
      <c r="A68" s="18" t="s">
        <v>102</v>
      </c>
      <c r="B68" s="36">
        <v>1.9395</v>
      </c>
      <c r="C68" s="36">
        <v>25.360499999999998</v>
      </c>
      <c r="D68" s="103"/>
      <c r="E68" s="42"/>
      <c r="F68" s="19"/>
      <c r="G68" s="20">
        <v>11.2</v>
      </c>
      <c r="H68" s="21"/>
      <c r="I68" s="57">
        <f t="shared" ref="I68:I100" si="5">IF(AND(G68="",H68=""),0,IF(AND(G68&gt;=0,H68=""),(((F68*16)+G68)-B68)/C68,(((H68*16)-B68)/C68)))</f>
        <v>0.36515447250645688</v>
      </c>
      <c r="J68" s="11">
        <f t="shared" si="4"/>
        <v>0.36515447250645688</v>
      </c>
    </row>
    <row r="69" spans="1:10" ht="20.100000000000001" customHeight="1" thickBot="1" x14ac:dyDescent="0.25">
      <c r="A69" s="18" t="s">
        <v>65</v>
      </c>
      <c r="B69" s="36">
        <v>17.899999999999999</v>
      </c>
      <c r="C69" s="36">
        <v>25.360499999999998</v>
      </c>
      <c r="D69" s="103"/>
      <c r="E69" s="42"/>
      <c r="F69" s="19">
        <v>2</v>
      </c>
      <c r="G69" s="20">
        <v>5.8</v>
      </c>
      <c r="H69" s="21"/>
      <c r="I69" s="57">
        <f t="shared" si="5"/>
        <v>0.78468484454170861</v>
      </c>
      <c r="J69" s="11">
        <f t="shared" si="4"/>
        <v>0.78468484454170861</v>
      </c>
    </row>
    <row r="70" spans="1:10" ht="20.100000000000001" customHeight="1" thickBot="1" x14ac:dyDescent="0.25">
      <c r="A70" s="18" t="s">
        <v>73</v>
      </c>
      <c r="B70" s="36">
        <v>20.686</v>
      </c>
      <c r="C70" s="36">
        <v>33.814</v>
      </c>
      <c r="D70" s="103"/>
      <c r="E70" s="42"/>
      <c r="F70" s="19">
        <v>1</v>
      </c>
      <c r="G70" s="20">
        <v>12.4</v>
      </c>
      <c r="H70" s="21"/>
      <c r="I70" s="57">
        <f t="shared" si="5"/>
        <v>0.22813036020583186</v>
      </c>
      <c r="J70" s="11">
        <f t="shared" si="4"/>
        <v>0.22813036020583186</v>
      </c>
    </row>
    <row r="71" spans="1:10" ht="20.100000000000001" customHeight="1" thickBot="1" x14ac:dyDescent="0.25">
      <c r="A71" s="18" t="s">
        <v>324</v>
      </c>
      <c r="B71" s="36">
        <v>18.745999999999999</v>
      </c>
      <c r="C71" s="36">
        <v>33.814</v>
      </c>
      <c r="D71" s="103"/>
      <c r="E71" s="42"/>
      <c r="F71" s="19">
        <v>3</v>
      </c>
      <c r="G71" s="20">
        <v>2</v>
      </c>
      <c r="H71" s="21"/>
      <c r="I71" s="57">
        <f t="shared" si="5"/>
        <v>0.92429171349145334</v>
      </c>
      <c r="J71" s="11">
        <f t="shared" si="4"/>
        <v>0.92429171349145334</v>
      </c>
    </row>
    <row r="72" spans="1:10" ht="20.100000000000001" customHeight="1" thickBot="1" x14ac:dyDescent="0.25">
      <c r="A72" s="18" t="s">
        <v>138</v>
      </c>
      <c r="B72" s="36">
        <v>19.899999999999999</v>
      </c>
      <c r="C72" s="36">
        <v>25.360499999999998</v>
      </c>
      <c r="D72" s="103"/>
      <c r="E72" s="42"/>
      <c r="F72" s="19">
        <v>2</v>
      </c>
      <c r="G72" s="20">
        <v>10.3</v>
      </c>
      <c r="H72" s="21"/>
      <c r="I72" s="57">
        <f t="shared" si="5"/>
        <v>0.88326334259971218</v>
      </c>
      <c r="J72" s="11">
        <f t="shared" si="4"/>
        <v>0.88326334259971218</v>
      </c>
    </row>
    <row r="73" spans="1:10" ht="20.100000000000001" customHeight="1" thickBot="1" x14ac:dyDescent="0.25">
      <c r="A73" s="18" t="s">
        <v>139</v>
      </c>
      <c r="B73" s="36">
        <v>21.5</v>
      </c>
      <c r="C73" s="36">
        <v>33.814</v>
      </c>
      <c r="D73" s="103"/>
      <c r="E73" s="42">
        <v>1</v>
      </c>
      <c r="F73" s="19"/>
      <c r="G73" s="20"/>
      <c r="H73" s="21"/>
      <c r="I73" s="57">
        <f t="shared" si="5"/>
        <v>0</v>
      </c>
      <c r="J73" s="11">
        <f t="shared" si="4"/>
        <v>1</v>
      </c>
    </row>
    <row r="74" spans="1:10" ht="20.100000000000001" customHeight="1" thickBot="1" x14ac:dyDescent="0.25">
      <c r="A74" s="18" t="s">
        <v>140</v>
      </c>
      <c r="B74" s="36">
        <v>18.600000000000001</v>
      </c>
      <c r="C74" s="36">
        <v>25.360499999999998</v>
      </c>
      <c r="D74" s="103"/>
      <c r="E74" s="42"/>
      <c r="F74" s="19">
        <v>1</v>
      </c>
      <c r="G74" s="20">
        <v>13</v>
      </c>
      <c r="H74" s="21"/>
      <c r="I74" s="57">
        <f t="shared" si="5"/>
        <v>0.4100865519212949</v>
      </c>
      <c r="J74" s="11">
        <f t="shared" si="4"/>
        <v>0.4100865519212949</v>
      </c>
    </row>
    <row r="75" spans="1:10" ht="20.100000000000001" customHeight="1" thickBot="1" x14ac:dyDescent="0.25">
      <c r="A75" s="18" t="s">
        <v>93</v>
      </c>
      <c r="B75" s="36">
        <v>17.5</v>
      </c>
      <c r="C75" s="34">
        <v>33.814</v>
      </c>
      <c r="D75" s="102"/>
      <c r="E75" s="42"/>
      <c r="F75" s="19">
        <v>1</v>
      </c>
      <c r="G75" s="20">
        <v>3.5</v>
      </c>
      <c r="H75" s="21"/>
      <c r="I75" s="57">
        <f t="shared" si="5"/>
        <v>5.9147098834802153E-2</v>
      </c>
      <c r="J75" s="11">
        <f t="shared" si="4"/>
        <v>5.9147098834802153E-2</v>
      </c>
    </row>
    <row r="76" spans="1:10" ht="20.100000000000001" customHeight="1" thickBot="1" x14ac:dyDescent="0.25">
      <c r="A76" s="18" t="s">
        <v>94</v>
      </c>
      <c r="B76" s="36">
        <v>17.2</v>
      </c>
      <c r="C76" s="36">
        <v>33.814</v>
      </c>
      <c r="D76" s="103"/>
      <c r="E76" s="42"/>
      <c r="F76" s="19">
        <v>3</v>
      </c>
      <c r="G76" s="20">
        <v>2</v>
      </c>
      <c r="H76" s="21"/>
      <c r="I76" s="57">
        <f t="shared" si="5"/>
        <v>0.97001242089075523</v>
      </c>
      <c r="J76" s="11">
        <f t="shared" si="4"/>
        <v>0.97001242089075523</v>
      </c>
    </row>
    <row r="77" spans="1:10" ht="20.100000000000001" customHeight="1" thickBot="1" x14ac:dyDescent="0.25">
      <c r="A77" s="18" t="s">
        <v>172</v>
      </c>
      <c r="B77" s="36">
        <v>18.0395</v>
      </c>
      <c r="C77" s="35">
        <v>25.360499999999998</v>
      </c>
      <c r="D77" s="102"/>
      <c r="E77" s="42"/>
      <c r="F77" s="19">
        <v>2</v>
      </c>
      <c r="G77" s="20">
        <v>3.3</v>
      </c>
      <c r="H77" s="21"/>
      <c r="I77" s="57">
        <f t="shared" si="5"/>
        <v>0.68060566629206831</v>
      </c>
      <c r="J77" s="11">
        <f>IF(AND(E77="",I77=0),"",I77+E77)</f>
        <v>0.68060566629206831</v>
      </c>
    </row>
    <row r="78" spans="1:10" ht="20.100000000000001" customHeight="1" thickBot="1" x14ac:dyDescent="0.25">
      <c r="A78" s="18" t="s">
        <v>190</v>
      </c>
      <c r="B78" s="36">
        <v>18.0395</v>
      </c>
      <c r="C78" s="35">
        <v>25.360499999999998</v>
      </c>
      <c r="D78" s="102"/>
      <c r="E78" s="42">
        <v>1</v>
      </c>
      <c r="F78" s="19"/>
      <c r="G78" s="20"/>
      <c r="H78" s="21"/>
      <c r="I78" s="57">
        <f t="shared" si="5"/>
        <v>0</v>
      </c>
      <c r="J78" s="11">
        <f>IF(AND(E78="",I78=0),"",I78+E78)</f>
        <v>1</v>
      </c>
    </row>
    <row r="79" spans="1:10" ht="20.100000000000001" customHeight="1" thickBot="1" x14ac:dyDescent="0.25">
      <c r="A79" s="18" t="s">
        <v>215</v>
      </c>
      <c r="B79" s="36">
        <v>19.339500000000001</v>
      </c>
      <c r="C79" s="35">
        <v>25.360499999999998</v>
      </c>
      <c r="D79" s="102"/>
      <c r="E79" s="42"/>
      <c r="F79" s="19">
        <v>2</v>
      </c>
      <c r="G79" s="20">
        <v>2.8</v>
      </c>
      <c r="H79" s="21"/>
      <c r="I79" s="57">
        <f t="shared" si="5"/>
        <v>0.60962914769030563</v>
      </c>
      <c r="J79" s="11">
        <f>IF(AND(E79="",I79=0),"",I79+E79)</f>
        <v>0.60962914769030563</v>
      </c>
    </row>
    <row r="80" spans="1:10" ht="20.100000000000001" customHeight="1" thickBot="1" x14ac:dyDescent="0.25">
      <c r="A80" s="18" t="s">
        <v>59</v>
      </c>
      <c r="B80" s="36">
        <v>27</v>
      </c>
      <c r="C80" s="34">
        <v>25.360499999999998</v>
      </c>
      <c r="D80" s="102"/>
      <c r="E80" s="42"/>
      <c r="F80" s="19">
        <v>2</v>
      </c>
      <c r="G80" s="20">
        <v>15.7</v>
      </c>
      <c r="H80" s="21"/>
      <c r="I80" s="57">
        <f t="shared" si="5"/>
        <v>0.81622996392026992</v>
      </c>
      <c r="J80" s="11">
        <f t="shared" si="4"/>
        <v>0.81622996392026992</v>
      </c>
    </row>
    <row r="81" spans="1:10" ht="20.100000000000001" customHeight="1" thickBot="1" x14ac:dyDescent="0.25">
      <c r="A81" s="65" t="s">
        <v>177</v>
      </c>
      <c r="B81" s="36">
        <v>27</v>
      </c>
      <c r="C81" s="34">
        <v>25.360499999999998</v>
      </c>
      <c r="D81" s="102"/>
      <c r="E81" s="42"/>
      <c r="F81" s="19">
        <v>1</v>
      </c>
      <c r="G81" s="20">
        <v>11.3</v>
      </c>
      <c r="H81" s="21"/>
      <c r="I81" s="57">
        <f t="shared" si="5"/>
        <v>1.1829419766960459E-2</v>
      </c>
      <c r="J81" s="11">
        <f>IF(AND(E81="",I81=0),"",I81+E81)</f>
        <v>1.1829419766960459E-2</v>
      </c>
    </row>
    <row r="82" spans="1:10" ht="20.100000000000001" customHeight="1" thickBot="1" x14ac:dyDescent="0.25">
      <c r="A82" s="18" t="s">
        <v>168</v>
      </c>
      <c r="B82" s="36">
        <v>30.139500000000002</v>
      </c>
      <c r="C82" s="34">
        <v>25.360499999999998</v>
      </c>
      <c r="D82" s="102"/>
      <c r="E82" s="42"/>
      <c r="F82" s="19">
        <v>2</v>
      </c>
      <c r="G82" s="20">
        <v>1.5</v>
      </c>
      <c r="H82" s="21"/>
      <c r="I82" s="57">
        <f t="shared" si="5"/>
        <v>0.13250921708956837</v>
      </c>
      <c r="J82" s="11">
        <f t="shared" si="4"/>
        <v>0.13250921708956837</v>
      </c>
    </row>
    <row r="83" spans="1:10" ht="20.100000000000001" customHeight="1" thickBot="1" x14ac:dyDescent="0.25">
      <c r="A83" s="18" t="s">
        <v>326</v>
      </c>
      <c r="B83" s="36">
        <v>19.186</v>
      </c>
      <c r="C83" s="34">
        <v>33.814</v>
      </c>
      <c r="D83" s="102"/>
      <c r="E83" s="42">
        <v>1</v>
      </c>
      <c r="F83" s="19">
        <v>2</v>
      </c>
      <c r="G83" s="20">
        <v>11.1</v>
      </c>
      <c r="H83" s="21"/>
      <c r="I83" s="57">
        <f t="shared" si="5"/>
        <v>0.70722186076772942</v>
      </c>
      <c r="J83" s="11">
        <f t="shared" si="4"/>
        <v>1.7072218607677294</v>
      </c>
    </row>
    <row r="84" spans="1:10" ht="20.100000000000001" customHeight="1" thickBot="1" x14ac:dyDescent="0.25">
      <c r="A84" s="18" t="s">
        <v>297</v>
      </c>
      <c r="B84" s="36">
        <v>23.2</v>
      </c>
      <c r="C84" s="34">
        <v>25.360499999999998</v>
      </c>
      <c r="D84" s="102"/>
      <c r="E84" s="42"/>
      <c r="F84" s="19">
        <v>2</v>
      </c>
      <c r="G84" s="20">
        <v>14.7</v>
      </c>
      <c r="H84" s="21"/>
      <c r="I84" s="57">
        <f t="shared" si="5"/>
        <v>0.92663788174523398</v>
      </c>
      <c r="J84" s="11">
        <f t="shared" si="4"/>
        <v>0.92663788174523398</v>
      </c>
    </row>
    <row r="85" spans="1:10" ht="20.100000000000001" customHeight="1" thickBot="1" x14ac:dyDescent="0.25">
      <c r="A85" s="18" t="s">
        <v>219</v>
      </c>
      <c r="B85" s="36">
        <v>23.5395</v>
      </c>
      <c r="C85" s="35">
        <v>25.360499999999998</v>
      </c>
      <c r="D85" s="102"/>
      <c r="E85" s="42"/>
      <c r="F85" s="19">
        <v>2</v>
      </c>
      <c r="G85" s="20">
        <v>15.4</v>
      </c>
      <c r="H85" s="21"/>
      <c r="I85" s="57">
        <f t="shared" si="5"/>
        <v>0.94085290116519782</v>
      </c>
      <c r="J85" s="11">
        <f>IF(AND(E85="",I85=0),"",I85+E85)</f>
        <v>0.94085290116519782</v>
      </c>
    </row>
    <row r="86" spans="1:10" ht="20.100000000000001" customHeight="1" thickBot="1" x14ac:dyDescent="0.25">
      <c r="A86" s="18" t="s">
        <v>103</v>
      </c>
      <c r="B86" s="36">
        <v>26.839500000000001</v>
      </c>
      <c r="C86" s="34">
        <v>25.360499999999998</v>
      </c>
      <c r="D86" s="102"/>
      <c r="E86" s="42">
        <v>1</v>
      </c>
      <c r="F86" s="19">
        <v>2</v>
      </c>
      <c r="G86" s="70">
        <v>4</v>
      </c>
      <c r="H86" s="21"/>
      <c r="I86" s="57">
        <f t="shared" si="5"/>
        <v>0.36121133258413674</v>
      </c>
      <c r="J86" s="11">
        <f t="shared" si="4"/>
        <v>1.3612113325841366</v>
      </c>
    </row>
    <row r="87" spans="1:10" ht="20.100000000000001" customHeight="1" thickBot="1" x14ac:dyDescent="0.25">
      <c r="A87" s="18" t="s">
        <v>142</v>
      </c>
      <c r="B87" s="36">
        <v>11.92</v>
      </c>
      <c r="C87" s="34">
        <v>12.68</v>
      </c>
      <c r="D87" s="102"/>
      <c r="E87" s="42">
        <v>1</v>
      </c>
      <c r="F87" s="19">
        <v>1</v>
      </c>
      <c r="G87" s="20">
        <v>4.2</v>
      </c>
      <c r="H87" s="21"/>
      <c r="I87" s="57">
        <f t="shared" si="5"/>
        <v>0.65299684542586744</v>
      </c>
      <c r="J87" s="11">
        <f t="shared" si="4"/>
        <v>1.6529968454258674</v>
      </c>
    </row>
    <row r="88" spans="1:10" ht="20.100000000000001" customHeight="1" thickBot="1" x14ac:dyDescent="0.25">
      <c r="A88" s="18" t="s">
        <v>143</v>
      </c>
      <c r="B88" s="36">
        <f>25.8-12.9</f>
        <v>12.9</v>
      </c>
      <c r="C88" s="34">
        <v>12.68</v>
      </c>
      <c r="D88" s="102"/>
      <c r="E88" s="42">
        <v>1</v>
      </c>
      <c r="F88" s="19">
        <v>1</v>
      </c>
      <c r="G88" s="20">
        <v>8</v>
      </c>
      <c r="H88" s="21"/>
      <c r="I88" s="57">
        <f t="shared" si="5"/>
        <v>0.87539432176656151</v>
      </c>
      <c r="J88" s="11">
        <f t="shared" si="4"/>
        <v>1.8753943217665614</v>
      </c>
    </row>
    <row r="89" spans="1:10" ht="20.100000000000001" customHeight="1" thickBot="1" x14ac:dyDescent="0.25">
      <c r="A89" s="18" t="s">
        <v>60</v>
      </c>
      <c r="B89" s="36">
        <v>24.2</v>
      </c>
      <c r="C89" s="34">
        <v>33.814</v>
      </c>
      <c r="D89" s="102"/>
      <c r="E89" s="42">
        <v>1</v>
      </c>
      <c r="F89" s="79">
        <v>2</v>
      </c>
      <c r="G89" s="20">
        <v>11.1</v>
      </c>
      <c r="H89" s="21"/>
      <c r="I89" s="57">
        <f t="shared" si="5"/>
        <v>0.5589400839888804</v>
      </c>
      <c r="J89" s="11">
        <f t="shared" si="4"/>
        <v>1.5589400839888805</v>
      </c>
    </row>
    <row r="90" spans="1:10" ht="20.100000000000001" customHeight="1" thickBot="1" x14ac:dyDescent="0.25">
      <c r="A90" s="18" t="s">
        <v>61</v>
      </c>
      <c r="B90" s="36">
        <v>26.2</v>
      </c>
      <c r="C90" s="34">
        <v>33.814</v>
      </c>
      <c r="D90" s="102"/>
      <c r="E90" s="42"/>
      <c r="F90" s="19">
        <v>3</v>
      </c>
      <c r="G90" s="20">
        <v>4.3</v>
      </c>
      <c r="H90" s="21"/>
      <c r="I90" s="57">
        <f t="shared" si="5"/>
        <v>0.77186963979416801</v>
      </c>
      <c r="J90" s="11">
        <f t="shared" si="4"/>
        <v>0.77186963979416801</v>
      </c>
    </row>
    <row r="91" spans="1:10" ht="20.100000000000001" customHeight="1" thickBot="1" x14ac:dyDescent="0.25">
      <c r="A91" s="18" t="s">
        <v>62</v>
      </c>
      <c r="B91" s="36">
        <v>24.6</v>
      </c>
      <c r="C91" s="36">
        <v>33.814</v>
      </c>
      <c r="D91" s="103"/>
      <c r="E91" s="42"/>
      <c r="F91" s="19">
        <v>3</v>
      </c>
      <c r="G91" s="20">
        <v>2.4</v>
      </c>
      <c r="H91" s="21"/>
      <c r="I91" s="57">
        <f t="shared" si="5"/>
        <v>0.76299757496894771</v>
      </c>
      <c r="J91" s="11">
        <f t="shared" si="4"/>
        <v>0.76299757496894771</v>
      </c>
    </row>
    <row r="92" spans="1:10" ht="20.100000000000001" customHeight="1" thickBot="1" x14ac:dyDescent="0.25">
      <c r="A92" s="18" t="s">
        <v>63</v>
      </c>
      <c r="B92" s="36">
        <v>23.1</v>
      </c>
      <c r="C92" s="34">
        <v>25.360499999999998</v>
      </c>
      <c r="D92" s="102"/>
      <c r="E92" s="42"/>
      <c r="F92" s="19">
        <v>3</v>
      </c>
      <c r="G92" s="20">
        <v>6.7</v>
      </c>
      <c r="H92" s="21"/>
      <c r="I92" s="57">
        <f t="shared" si="5"/>
        <v>1.2460322154531656</v>
      </c>
      <c r="J92" s="11">
        <f t="shared" si="4"/>
        <v>1.2460322154531656</v>
      </c>
    </row>
    <row r="93" spans="1:10" ht="20.100000000000001" customHeight="1" thickBot="1" x14ac:dyDescent="0.25">
      <c r="A93" s="18" t="s">
        <v>67</v>
      </c>
      <c r="B93" s="36">
        <v>26.4</v>
      </c>
      <c r="C93" s="34">
        <v>33.814</v>
      </c>
      <c r="D93" s="102"/>
      <c r="E93" s="42"/>
      <c r="F93" s="19">
        <v>3</v>
      </c>
      <c r="G93" s="20">
        <v>2.7</v>
      </c>
      <c r="H93" s="21"/>
      <c r="I93" s="57">
        <f t="shared" si="5"/>
        <v>0.71863725084284624</v>
      </c>
      <c r="J93" s="11">
        <f t="shared" si="4"/>
        <v>0.71863725084284624</v>
      </c>
    </row>
    <row r="94" spans="1:10" ht="20.100000000000001" customHeight="1" thickBot="1" x14ac:dyDescent="0.25">
      <c r="A94" s="18" t="s">
        <v>218</v>
      </c>
      <c r="B94" s="36">
        <v>13.6395</v>
      </c>
      <c r="C94" s="34">
        <v>25.360499999999998</v>
      </c>
      <c r="D94" s="102"/>
      <c r="E94" s="42"/>
      <c r="F94" s="19">
        <v>1</v>
      </c>
      <c r="G94" s="20">
        <v>0.9</v>
      </c>
      <c r="H94" s="21"/>
      <c r="I94" s="57">
        <f t="shared" si="5"/>
        <v>0.12856607716724824</v>
      </c>
      <c r="J94" s="11">
        <f>IF(AND(E94="",I94=0),"",I94+E94)</f>
        <v>0.12856607716724824</v>
      </c>
    </row>
    <row r="95" spans="1:10" ht="20.100000000000001" customHeight="1" thickBot="1" x14ac:dyDescent="0.25">
      <c r="A95" s="18" t="s">
        <v>217</v>
      </c>
      <c r="B95" s="36">
        <v>14.439500000000001</v>
      </c>
      <c r="C95" s="34">
        <v>25.360499999999998</v>
      </c>
      <c r="D95" s="102"/>
      <c r="E95" s="42"/>
      <c r="F95" s="19">
        <v>2</v>
      </c>
      <c r="G95" s="70">
        <v>2.8</v>
      </c>
      <c r="H95" s="21"/>
      <c r="I95" s="57">
        <f t="shared" si="5"/>
        <v>0.80284300388399266</v>
      </c>
      <c r="J95" s="11">
        <f>IF(AND(E95="",I95=0),"",I95+E95)</f>
        <v>0.80284300388399266</v>
      </c>
    </row>
    <row r="96" spans="1:10" ht="20.100000000000001" customHeight="1" thickBot="1" x14ac:dyDescent="0.25">
      <c r="A96" s="18" t="s">
        <v>74</v>
      </c>
      <c r="B96" s="36">
        <v>22</v>
      </c>
      <c r="C96" s="34">
        <v>25.360499999999998</v>
      </c>
      <c r="D96" s="102"/>
      <c r="E96" s="42"/>
      <c r="F96" s="19">
        <v>1</v>
      </c>
      <c r="G96" s="20">
        <v>9.5</v>
      </c>
      <c r="H96" s="21"/>
      <c r="I96" s="57">
        <f t="shared" si="5"/>
        <v>0.13800989728120502</v>
      </c>
      <c r="J96" s="11">
        <f t="shared" si="4"/>
        <v>0.13800989728120502</v>
      </c>
    </row>
    <row r="97" spans="1:10" ht="20.100000000000001" customHeight="1" thickBot="1" x14ac:dyDescent="0.25">
      <c r="A97" s="18" t="s">
        <v>75</v>
      </c>
      <c r="B97" s="36">
        <v>27.186</v>
      </c>
      <c r="C97" s="34">
        <v>33.814</v>
      </c>
      <c r="D97" s="102"/>
      <c r="E97" s="42"/>
      <c r="F97" s="19">
        <v>2</v>
      </c>
      <c r="G97" s="20">
        <v>8</v>
      </c>
      <c r="H97" s="21"/>
      <c r="I97" s="57">
        <f t="shared" si="5"/>
        <v>0.37895546223457738</v>
      </c>
      <c r="J97" s="11">
        <f t="shared" si="4"/>
        <v>0.37895546223457738</v>
      </c>
    </row>
    <row r="98" spans="1:10" ht="20.100000000000001" customHeight="1" thickBot="1" x14ac:dyDescent="0.25">
      <c r="A98" s="18" t="s">
        <v>327</v>
      </c>
      <c r="B98" s="36">
        <v>18.846</v>
      </c>
      <c r="C98" s="35">
        <v>33.814</v>
      </c>
      <c r="D98" s="102"/>
      <c r="E98" s="42">
        <v>1</v>
      </c>
      <c r="F98" s="19"/>
      <c r="G98" s="20"/>
      <c r="H98" s="21"/>
      <c r="I98" s="57">
        <f t="shared" si="5"/>
        <v>0</v>
      </c>
      <c r="J98" s="11">
        <f t="shared" si="4"/>
        <v>1</v>
      </c>
    </row>
    <row r="99" spans="1:10" ht="20.100000000000001" customHeight="1" thickBot="1" x14ac:dyDescent="0.25">
      <c r="A99" s="18" t="s">
        <v>86</v>
      </c>
      <c r="B99" s="36">
        <v>28.8</v>
      </c>
      <c r="C99" s="36">
        <v>33.814</v>
      </c>
      <c r="D99" s="103"/>
      <c r="E99" s="42">
        <v>1</v>
      </c>
      <c r="F99" s="19">
        <v>2</v>
      </c>
      <c r="G99" s="20">
        <v>1.1000000000000001</v>
      </c>
      <c r="H99" s="21"/>
      <c r="I99" s="57">
        <f t="shared" si="5"/>
        <v>0.12716626249482466</v>
      </c>
      <c r="J99" s="11">
        <f t="shared" ref="J99:J119" si="6">IF(AND(E99="",I99=0),"",I99+E99)</f>
        <v>1.1271662624948247</v>
      </c>
    </row>
    <row r="100" spans="1:10" ht="20.100000000000001" customHeight="1" thickBot="1" x14ac:dyDescent="0.25">
      <c r="A100" s="18" t="s">
        <v>303</v>
      </c>
      <c r="B100" s="36">
        <f>[1]Sheet1!$I$143</f>
        <v>28.186</v>
      </c>
      <c r="C100" s="36">
        <v>25.360499999999998</v>
      </c>
      <c r="D100" s="103"/>
      <c r="E100" s="42"/>
      <c r="F100" s="19">
        <v>2</v>
      </c>
      <c r="G100" s="20">
        <v>13.8</v>
      </c>
      <c r="H100" s="21"/>
      <c r="I100" s="57">
        <f t="shared" si="5"/>
        <v>0.69454466591746999</v>
      </c>
      <c r="J100" s="11">
        <f>IF(AND(E100="",I100=0),"",I100+E100)</f>
        <v>0.69454466591746999</v>
      </c>
    </row>
    <row r="101" spans="1:10" ht="20.100000000000001" customHeight="1" thickBot="1" x14ac:dyDescent="0.25">
      <c r="A101" s="18" t="s">
        <v>95</v>
      </c>
      <c r="B101" s="36">
        <v>21.9</v>
      </c>
      <c r="C101" s="36">
        <v>33.814</v>
      </c>
      <c r="D101" s="103"/>
      <c r="E101" s="42">
        <v>1</v>
      </c>
      <c r="F101" s="19">
        <v>3</v>
      </c>
      <c r="G101" s="70">
        <v>8.3000000000000007</v>
      </c>
      <c r="H101" s="21"/>
      <c r="I101" s="57">
        <f t="shared" ref="I101:I119" si="7">IF(AND(G101="",H101=""),0,IF(AND(G101&gt;=0,H101=""),(((F101*16)+G101)-B101)/C101,(((H101*16)-B101)/C101)))</f>
        <v>1.017330099958597</v>
      </c>
      <c r="J101" s="11">
        <f t="shared" si="6"/>
        <v>2.0173300999585972</v>
      </c>
    </row>
    <row r="102" spans="1:10" ht="20.100000000000001" customHeight="1" thickBot="1" x14ac:dyDescent="0.25">
      <c r="A102" s="18" t="s">
        <v>96</v>
      </c>
      <c r="B102" s="36">
        <f>55.5-33.814</f>
        <v>21.686</v>
      </c>
      <c r="C102" s="36">
        <v>33.814</v>
      </c>
      <c r="D102" s="103"/>
      <c r="E102" s="42"/>
      <c r="F102" s="19">
        <v>2</v>
      </c>
      <c r="G102" s="20">
        <v>2.8</v>
      </c>
      <c r="H102" s="21"/>
      <c r="I102" s="57">
        <f t="shared" si="7"/>
        <v>0.38782752705979762</v>
      </c>
      <c r="J102" s="11">
        <f t="shared" si="6"/>
        <v>0.38782752705979762</v>
      </c>
    </row>
    <row r="103" spans="1:10" ht="20.100000000000001" customHeight="1" thickBot="1" x14ac:dyDescent="0.25">
      <c r="A103" s="65" t="s">
        <v>351</v>
      </c>
      <c r="B103" s="36">
        <v>18.686</v>
      </c>
      <c r="C103" s="35">
        <v>33.814</v>
      </c>
      <c r="D103" s="102"/>
      <c r="E103" s="42"/>
      <c r="F103" s="19">
        <v>1</v>
      </c>
      <c r="G103" s="20">
        <v>9.8000000000000007</v>
      </c>
      <c r="H103" s="21"/>
      <c r="I103" s="57">
        <f t="shared" ref="I103" si="8">IF(AND(G103="",H103=""),0,IF(AND(G103&gt;=0,H103=""),(((F103*16)+G103)-B103)/C103,(((H103*16)-B103)/C103)))</f>
        <v>0.21038623055539127</v>
      </c>
      <c r="J103" s="11">
        <f t="shared" ref="J103" si="9">IF(AND(E103="",I103=0),"",I103+E103)</f>
        <v>0.21038623055539127</v>
      </c>
    </row>
    <row r="104" spans="1:10" ht="20.100000000000001" customHeight="1" thickBot="1" x14ac:dyDescent="0.25">
      <c r="A104" s="65" t="s">
        <v>298</v>
      </c>
      <c r="B104" s="36">
        <f>[1]Sheet1!$I$216</f>
        <v>11.985999999999997</v>
      </c>
      <c r="C104" s="34">
        <v>25.360499999999998</v>
      </c>
      <c r="D104" s="102"/>
      <c r="E104" s="42">
        <v>1</v>
      </c>
      <c r="F104" s="19"/>
      <c r="G104" s="20"/>
      <c r="H104" s="21"/>
      <c r="I104" s="57">
        <f t="shared" si="7"/>
        <v>0</v>
      </c>
      <c r="J104" s="11">
        <f>IF(AND(E104="",I104=0),"",I104+E104)</f>
        <v>1</v>
      </c>
    </row>
    <row r="105" spans="1:10" ht="20.100000000000001" customHeight="1" thickBot="1" x14ac:dyDescent="0.25">
      <c r="A105" s="65" t="s">
        <v>292</v>
      </c>
      <c r="B105" s="36">
        <v>16.600000000000001</v>
      </c>
      <c r="C105" s="34">
        <v>25.360499999999998</v>
      </c>
      <c r="D105" s="102"/>
      <c r="E105" s="42"/>
      <c r="F105" s="19">
        <v>2</v>
      </c>
      <c r="G105" s="20">
        <v>1.2</v>
      </c>
      <c r="H105" s="21"/>
      <c r="I105" s="57">
        <f t="shared" si="7"/>
        <v>0.65456122710514397</v>
      </c>
      <c r="J105" s="11">
        <f>IF(AND(E105="",I105=0),"",I105+E105)</f>
        <v>0.65456122710514397</v>
      </c>
    </row>
    <row r="106" spans="1:10" ht="20.100000000000001" customHeight="1" thickBot="1" x14ac:dyDescent="0.25">
      <c r="A106" s="65" t="s">
        <v>293</v>
      </c>
      <c r="B106" s="36">
        <v>16.600000000000001</v>
      </c>
      <c r="C106" s="34">
        <v>25.360499999999998</v>
      </c>
      <c r="D106" s="102"/>
      <c r="E106" s="42">
        <v>1</v>
      </c>
      <c r="F106" s="19">
        <v>1</v>
      </c>
      <c r="G106" s="20">
        <v>11.6</v>
      </c>
      <c r="H106" s="21"/>
      <c r="I106" s="57">
        <f t="shared" si="7"/>
        <v>0.43374539145521585</v>
      </c>
      <c r="J106" s="11">
        <f t="shared" si="6"/>
        <v>1.4337453914552158</v>
      </c>
    </row>
    <row r="107" spans="1:10" ht="20.100000000000001" customHeight="1" thickBot="1" x14ac:dyDescent="0.25">
      <c r="A107" s="18" t="s">
        <v>149</v>
      </c>
      <c r="B107" s="36">
        <v>17.100000000000001</v>
      </c>
      <c r="C107" s="36">
        <v>33.814</v>
      </c>
      <c r="D107" s="103"/>
      <c r="E107" s="42"/>
      <c r="F107" s="19">
        <v>2</v>
      </c>
      <c r="G107" s="20">
        <v>12.5</v>
      </c>
      <c r="H107" s="21"/>
      <c r="I107" s="57">
        <f t="shared" si="7"/>
        <v>0.8103152540367895</v>
      </c>
      <c r="J107" s="11">
        <f t="shared" si="6"/>
        <v>0.8103152540367895</v>
      </c>
    </row>
    <row r="108" spans="1:10" ht="20.100000000000001" customHeight="1" thickBot="1" x14ac:dyDescent="0.25">
      <c r="A108" s="18" t="s">
        <v>166</v>
      </c>
      <c r="B108" s="36">
        <v>16.786000000000001</v>
      </c>
      <c r="C108" s="36">
        <v>33.814</v>
      </c>
      <c r="D108" s="103"/>
      <c r="E108" s="42">
        <v>2</v>
      </c>
      <c r="F108" s="19">
        <v>2</v>
      </c>
      <c r="G108" s="20">
        <v>8.1</v>
      </c>
      <c r="H108" s="21"/>
      <c r="I108" s="57">
        <f t="shared" si="7"/>
        <v>0.68947773111728872</v>
      </c>
      <c r="J108" s="11">
        <f t="shared" si="6"/>
        <v>2.6894777311172886</v>
      </c>
    </row>
    <row r="109" spans="1:10" ht="20.100000000000001" customHeight="1" thickBot="1" x14ac:dyDescent="0.25">
      <c r="A109" s="18" t="s">
        <v>270</v>
      </c>
      <c r="B109" s="36">
        <v>17.2895</v>
      </c>
      <c r="C109" s="36">
        <v>25.360499999999998</v>
      </c>
      <c r="D109" s="103"/>
      <c r="E109" s="42"/>
      <c r="F109" s="79">
        <v>2</v>
      </c>
      <c r="G109" s="20">
        <v>1.8</v>
      </c>
      <c r="H109" s="21"/>
      <c r="I109" s="57">
        <f t="shared" si="7"/>
        <v>0.65103211687466722</v>
      </c>
      <c r="J109" s="11">
        <f>IF(AND(E109="",I109=0),"",I109+E109)</f>
        <v>0.65103211687466722</v>
      </c>
    </row>
    <row r="110" spans="1:10" ht="20.100000000000001" customHeight="1" thickBot="1" x14ac:dyDescent="0.25">
      <c r="A110" s="18" t="s">
        <v>70</v>
      </c>
      <c r="B110" s="36">
        <v>19.3</v>
      </c>
      <c r="C110" s="36">
        <v>25.360499999999998</v>
      </c>
      <c r="D110" s="103"/>
      <c r="E110" s="42"/>
      <c r="F110" s="19">
        <v>2</v>
      </c>
      <c r="G110" s="20">
        <v>3.4</v>
      </c>
      <c r="H110" s="21"/>
      <c r="I110" s="57">
        <f t="shared" si="7"/>
        <v>0.63484552749354306</v>
      </c>
      <c r="J110" s="11">
        <f t="shared" si="6"/>
        <v>0.63484552749354306</v>
      </c>
    </row>
    <row r="111" spans="1:10" ht="20.100000000000001" customHeight="1" thickBot="1" x14ac:dyDescent="0.25">
      <c r="A111" s="18" t="s">
        <v>71</v>
      </c>
      <c r="B111" s="36">
        <v>16.2</v>
      </c>
      <c r="C111" s="34">
        <v>33.814</v>
      </c>
      <c r="D111" s="102"/>
      <c r="E111" s="42"/>
      <c r="F111" s="19">
        <v>1</v>
      </c>
      <c r="G111" s="20">
        <v>6.8</v>
      </c>
      <c r="H111" s="21"/>
      <c r="I111" s="57">
        <f t="shared" si="7"/>
        <v>0.19518542615484716</v>
      </c>
      <c r="J111" s="11">
        <f t="shared" si="6"/>
        <v>0.19518542615484716</v>
      </c>
    </row>
    <row r="112" spans="1:10" ht="20.100000000000001" customHeight="1" thickBot="1" x14ac:dyDescent="0.25">
      <c r="A112" s="18" t="s">
        <v>226</v>
      </c>
      <c r="B112" s="36">
        <v>28.2395</v>
      </c>
      <c r="C112" s="34">
        <v>25.360499999999998</v>
      </c>
      <c r="D112" s="102"/>
      <c r="E112" s="42">
        <v>1</v>
      </c>
      <c r="F112" s="19"/>
      <c r="G112" s="20"/>
      <c r="H112" s="21"/>
      <c r="I112" s="57">
        <f t="shared" si="7"/>
        <v>0</v>
      </c>
      <c r="J112" s="11">
        <f t="shared" si="6"/>
        <v>1</v>
      </c>
    </row>
    <row r="113" spans="1:10" ht="20.100000000000001" customHeight="1" thickBot="1" x14ac:dyDescent="0.25">
      <c r="A113" s="18" t="s">
        <v>78</v>
      </c>
      <c r="B113" s="36">
        <v>24</v>
      </c>
      <c r="C113" s="34">
        <v>33.814</v>
      </c>
      <c r="D113" s="102"/>
      <c r="E113" s="42">
        <v>1</v>
      </c>
      <c r="F113" s="19">
        <v>3</v>
      </c>
      <c r="G113" s="20">
        <v>1.6</v>
      </c>
      <c r="H113" s="21"/>
      <c r="I113" s="57">
        <f t="shared" si="7"/>
        <v>0.75708286508546763</v>
      </c>
      <c r="J113" s="11">
        <f t="shared" si="6"/>
        <v>1.7570828650854677</v>
      </c>
    </row>
    <row r="114" spans="1:10" ht="20.100000000000001" customHeight="1" thickBot="1" x14ac:dyDescent="0.25">
      <c r="A114" s="18" t="s">
        <v>79</v>
      </c>
      <c r="B114" s="36">
        <v>20.6</v>
      </c>
      <c r="C114" s="36">
        <v>25.360499999999998</v>
      </c>
      <c r="D114" s="103"/>
      <c r="E114" s="42">
        <v>1</v>
      </c>
      <c r="F114" s="19"/>
      <c r="G114" s="20"/>
      <c r="H114" s="21"/>
      <c r="I114" s="57">
        <f t="shared" si="7"/>
        <v>0</v>
      </c>
      <c r="J114" s="11">
        <f t="shared" si="6"/>
        <v>1</v>
      </c>
    </row>
    <row r="115" spans="1:10" ht="20.100000000000001" customHeight="1" thickBot="1" x14ac:dyDescent="0.25">
      <c r="A115" s="65" t="s">
        <v>174</v>
      </c>
      <c r="B115" s="36">
        <v>24.786000000000001</v>
      </c>
      <c r="C115" s="35">
        <v>33.814</v>
      </c>
      <c r="D115" s="102"/>
      <c r="E115" s="42"/>
      <c r="F115" s="19">
        <v>3</v>
      </c>
      <c r="G115" s="20">
        <v>9.4</v>
      </c>
      <c r="H115" s="21"/>
      <c r="I115" s="57">
        <f t="shared" si="7"/>
        <v>0.9645117406991186</v>
      </c>
      <c r="J115" s="11">
        <f>IF(AND(E115="",I115=0),"",I115+E115)</f>
        <v>0.9645117406991186</v>
      </c>
    </row>
    <row r="116" spans="1:10" ht="20.100000000000001" customHeight="1" thickBot="1" x14ac:dyDescent="0.25">
      <c r="A116" s="18" t="s">
        <v>91</v>
      </c>
      <c r="B116" s="36">
        <v>20.8</v>
      </c>
      <c r="C116" s="34">
        <v>33.814</v>
      </c>
      <c r="D116" s="102"/>
      <c r="E116" s="42">
        <v>0</v>
      </c>
      <c r="F116" s="19"/>
      <c r="G116" s="20"/>
      <c r="H116" s="21"/>
      <c r="I116" s="57">
        <f t="shared" si="7"/>
        <v>0</v>
      </c>
      <c r="J116" s="11">
        <f t="shared" si="6"/>
        <v>0</v>
      </c>
    </row>
    <row r="117" spans="1:10" ht="20.100000000000001" customHeight="1" thickBot="1" x14ac:dyDescent="0.25">
      <c r="A117" s="18" t="s">
        <v>225</v>
      </c>
      <c r="B117" s="36">
        <v>23.7395</v>
      </c>
      <c r="C117" s="35">
        <v>25.360499999999998</v>
      </c>
      <c r="D117" s="102"/>
      <c r="E117" s="42"/>
      <c r="F117" s="19">
        <v>2</v>
      </c>
      <c r="G117" s="20">
        <v>0.8</v>
      </c>
      <c r="H117" s="21"/>
      <c r="I117" s="57">
        <f t="shared" si="7"/>
        <v>0.35726819266181653</v>
      </c>
      <c r="J117" s="11">
        <f t="shared" si="6"/>
        <v>0.35726819266181653</v>
      </c>
    </row>
    <row r="118" spans="1:10" ht="20.100000000000001" customHeight="1" thickBot="1" x14ac:dyDescent="0.25">
      <c r="A118" s="18" t="s">
        <v>105</v>
      </c>
      <c r="B118" s="36">
        <v>16.8</v>
      </c>
      <c r="C118" s="36">
        <v>33.814</v>
      </c>
      <c r="D118" s="103"/>
      <c r="E118" s="42"/>
      <c r="F118" s="19">
        <v>1</v>
      </c>
      <c r="G118" s="20">
        <v>12</v>
      </c>
      <c r="H118" s="21"/>
      <c r="I118" s="57">
        <f t="shared" si="7"/>
        <v>0.33122375347489202</v>
      </c>
      <c r="J118" s="11">
        <f t="shared" si="6"/>
        <v>0.33122375347489202</v>
      </c>
    </row>
    <row r="119" spans="1:10" ht="20.100000000000001" customHeight="1" thickBot="1" x14ac:dyDescent="0.25">
      <c r="A119" s="22" t="s">
        <v>106</v>
      </c>
      <c r="B119" s="37">
        <v>17.7</v>
      </c>
      <c r="C119" s="37">
        <v>33.814</v>
      </c>
      <c r="D119" s="106"/>
      <c r="E119" s="43"/>
      <c r="F119" s="23">
        <v>2</v>
      </c>
      <c r="G119" s="24">
        <v>10.8</v>
      </c>
      <c r="H119" s="29"/>
      <c r="I119" s="57">
        <f t="shared" si="7"/>
        <v>0.74229609037676691</v>
      </c>
      <c r="J119" s="11">
        <f t="shared" si="6"/>
        <v>0.74229609037676691</v>
      </c>
    </row>
    <row r="120" spans="1:10" ht="20.100000000000001" customHeight="1" thickBot="1" x14ac:dyDescent="0.25">
      <c r="A120" s="76"/>
      <c r="B120" s="32"/>
      <c r="C120" s="32"/>
      <c r="D120" s="48"/>
      <c r="E120" s="48"/>
      <c r="F120" s="54"/>
      <c r="G120" s="32"/>
      <c r="H120" s="49"/>
      <c r="I120" s="11"/>
      <c r="J120" s="11"/>
    </row>
    <row r="121" spans="1:10" ht="20.100000000000001" customHeight="1" thickBot="1" x14ac:dyDescent="0.25">
      <c r="A121" s="88" t="s">
        <v>34</v>
      </c>
      <c r="B121" s="46"/>
      <c r="C121" s="33"/>
      <c r="D121" s="50"/>
      <c r="E121" s="51">
        <v>7</v>
      </c>
      <c r="F121" s="56"/>
      <c r="G121" s="33"/>
      <c r="H121" s="11"/>
      <c r="I121" s="11"/>
      <c r="J121" s="11"/>
    </row>
    <row r="122" spans="1:10" ht="20.100000000000001" customHeight="1" thickBot="1" x14ac:dyDescent="0.25">
      <c r="A122" s="110" t="s">
        <v>268</v>
      </c>
      <c r="B122" s="46"/>
      <c r="C122" s="33"/>
      <c r="D122" s="50"/>
      <c r="E122" s="90">
        <v>7</v>
      </c>
      <c r="F122" s="56"/>
      <c r="G122" s="33"/>
      <c r="H122" s="11"/>
      <c r="I122" s="11"/>
      <c r="J122" s="11"/>
    </row>
    <row r="123" spans="1:10" ht="20.100000000000001" customHeight="1" thickBot="1" x14ac:dyDescent="0.25">
      <c r="A123" s="110" t="s">
        <v>291</v>
      </c>
      <c r="B123" s="46"/>
      <c r="C123" s="33"/>
      <c r="D123" s="50"/>
      <c r="E123" s="90">
        <v>0.25</v>
      </c>
      <c r="F123" s="56"/>
      <c r="G123" s="33"/>
      <c r="H123" s="11"/>
      <c r="I123" s="11"/>
      <c r="J123" s="11"/>
    </row>
    <row r="124" spans="1:10" ht="20.100000000000001" customHeight="1" thickBot="1" x14ac:dyDescent="0.25">
      <c r="A124" s="67" t="s">
        <v>35</v>
      </c>
      <c r="B124" s="46"/>
      <c r="C124" s="33"/>
      <c r="D124" s="50"/>
      <c r="E124" s="52">
        <v>9</v>
      </c>
      <c r="F124" s="56"/>
      <c r="G124" s="33"/>
      <c r="H124" s="11"/>
      <c r="I124" s="11"/>
      <c r="J124" s="11"/>
    </row>
    <row r="125" spans="1:10" ht="20.100000000000001" customHeight="1" thickBot="1" x14ac:dyDescent="0.25">
      <c r="A125" s="67" t="s">
        <v>36</v>
      </c>
      <c r="B125" s="46"/>
      <c r="C125" s="33"/>
      <c r="D125" s="50"/>
      <c r="E125" s="52">
        <v>36</v>
      </c>
      <c r="F125" s="56"/>
      <c r="G125" s="33"/>
      <c r="H125" s="11"/>
      <c r="I125" s="11"/>
      <c r="J125" s="11"/>
    </row>
    <row r="126" spans="1:10" ht="20.100000000000001" customHeight="1" thickBot="1" x14ac:dyDescent="0.25">
      <c r="A126" s="67" t="s">
        <v>165</v>
      </c>
      <c r="B126" s="46"/>
      <c r="C126" s="33"/>
      <c r="D126" s="50"/>
      <c r="E126" s="52">
        <v>8</v>
      </c>
      <c r="F126" s="56"/>
      <c r="G126" s="33"/>
      <c r="H126" s="11"/>
      <c r="I126" s="11"/>
      <c r="J126" s="11"/>
    </row>
    <row r="127" spans="1:10" ht="20.100000000000001" customHeight="1" thickBot="1" x14ac:dyDescent="0.25">
      <c r="A127" s="67" t="s">
        <v>289</v>
      </c>
      <c r="B127" s="46"/>
      <c r="C127" s="33"/>
      <c r="D127" s="50"/>
      <c r="E127" s="52">
        <v>0</v>
      </c>
      <c r="F127" s="56"/>
      <c r="G127" s="33"/>
      <c r="H127" s="11"/>
      <c r="I127" s="11"/>
      <c r="J127" s="11"/>
    </row>
    <row r="128" spans="1:10" ht="20.100000000000001" customHeight="1" thickBot="1" x14ac:dyDescent="0.25">
      <c r="A128" s="67" t="s">
        <v>37</v>
      </c>
      <c r="B128" s="46"/>
      <c r="C128" s="33"/>
      <c r="D128" s="50"/>
      <c r="E128" s="52">
        <v>12</v>
      </c>
      <c r="F128" s="56"/>
      <c r="G128" s="33"/>
      <c r="H128" s="11"/>
      <c r="I128" s="11"/>
      <c r="J128" s="11"/>
    </row>
    <row r="129" spans="1:10" ht="20.100000000000001" customHeight="1" thickBot="1" x14ac:dyDescent="0.25">
      <c r="A129" s="67" t="s">
        <v>38</v>
      </c>
      <c r="B129" s="46"/>
      <c r="C129" s="33"/>
      <c r="D129" s="50"/>
      <c r="E129" s="52">
        <v>13</v>
      </c>
      <c r="F129" s="56"/>
      <c r="G129" s="33"/>
      <c r="H129" s="11"/>
      <c r="I129" s="11"/>
      <c r="J129" s="11"/>
    </row>
    <row r="130" spans="1:10" ht="20.100000000000001" customHeight="1" thickBot="1" x14ac:dyDescent="0.25">
      <c r="A130" s="67" t="s">
        <v>192</v>
      </c>
      <c r="B130" s="46"/>
      <c r="C130" s="33"/>
      <c r="D130" s="92"/>
      <c r="E130" s="71">
        <v>0.25</v>
      </c>
      <c r="F130" s="56"/>
      <c r="G130" s="33"/>
      <c r="H130" s="11"/>
      <c r="I130" s="11"/>
      <c r="J130" s="11"/>
    </row>
    <row r="131" spans="1:10" ht="20.100000000000001" customHeight="1" thickBot="1" x14ac:dyDescent="0.25">
      <c r="A131" s="67" t="s">
        <v>230</v>
      </c>
      <c r="B131" s="86"/>
      <c r="C131" s="87"/>
      <c r="D131" s="92"/>
      <c r="E131" s="71">
        <v>17</v>
      </c>
      <c r="F131" s="56"/>
      <c r="G131" s="33"/>
      <c r="H131" s="11"/>
      <c r="I131" s="11"/>
      <c r="J131" s="11"/>
    </row>
    <row r="132" spans="1:10" ht="20.100000000000001" customHeight="1" thickBot="1" x14ac:dyDescent="0.25">
      <c r="A132" s="67" t="s">
        <v>39</v>
      </c>
      <c r="B132" s="46"/>
      <c r="C132" s="33"/>
      <c r="D132" s="50"/>
      <c r="E132" s="52">
        <v>20</v>
      </c>
      <c r="F132" s="56"/>
      <c r="G132" s="33"/>
      <c r="H132" s="11"/>
      <c r="I132" s="11"/>
      <c r="J132" s="11"/>
    </row>
    <row r="133" spans="1:10" ht="20.100000000000001" customHeight="1" thickBot="1" x14ac:dyDescent="0.25">
      <c r="A133" s="67" t="s">
        <v>164</v>
      </c>
      <c r="B133" s="46"/>
      <c r="C133" s="33"/>
      <c r="D133" s="50"/>
      <c r="E133" s="52">
        <v>23</v>
      </c>
      <c r="F133" s="56"/>
      <c r="G133" s="33"/>
      <c r="H133" s="11"/>
      <c r="I133" s="11"/>
      <c r="J133" s="11"/>
    </row>
    <row r="134" spans="1:10" ht="20.100000000000001" customHeight="1" thickBot="1" x14ac:dyDescent="0.25">
      <c r="A134" s="67" t="s">
        <v>40</v>
      </c>
      <c r="B134" s="46"/>
      <c r="C134" s="33"/>
      <c r="D134" s="50"/>
      <c r="E134" s="52">
        <v>14</v>
      </c>
      <c r="F134" s="56"/>
      <c r="G134" s="33"/>
      <c r="H134" s="11"/>
      <c r="I134" s="11"/>
      <c r="J134" s="11"/>
    </row>
    <row r="135" spans="1:10" ht="20.100000000000001" customHeight="1" thickBot="1" x14ac:dyDescent="0.25">
      <c r="A135" s="67" t="s">
        <v>41</v>
      </c>
      <c r="B135" s="46"/>
      <c r="C135" s="33"/>
      <c r="D135" s="50"/>
      <c r="E135" s="52">
        <v>16</v>
      </c>
      <c r="F135" s="56"/>
      <c r="G135" s="33"/>
      <c r="H135" s="11"/>
      <c r="I135" s="11"/>
      <c r="J135" s="11"/>
    </row>
    <row r="136" spans="1:10" ht="20.100000000000001" customHeight="1" thickBot="1" x14ac:dyDescent="0.25">
      <c r="A136" s="67" t="s">
        <v>313</v>
      </c>
      <c r="B136" s="46"/>
      <c r="C136" s="33"/>
      <c r="D136" s="50"/>
      <c r="E136" s="52">
        <v>10</v>
      </c>
      <c r="F136" s="56"/>
      <c r="G136" s="33"/>
      <c r="H136" s="11"/>
      <c r="I136" s="11"/>
      <c r="J136" s="11"/>
    </row>
    <row r="137" spans="1:10" ht="20.100000000000001" customHeight="1" thickBot="1" x14ac:dyDescent="0.25">
      <c r="A137" s="67" t="s">
        <v>312</v>
      </c>
      <c r="B137" s="46"/>
      <c r="C137" s="33"/>
      <c r="D137" s="50"/>
      <c r="E137" s="52">
        <v>0</v>
      </c>
      <c r="F137" s="56"/>
      <c r="G137" s="33"/>
      <c r="H137" s="11"/>
      <c r="I137" s="11"/>
      <c r="J137" s="11"/>
    </row>
    <row r="138" spans="1:10" ht="20.100000000000001" customHeight="1" thickBot="1" x14ac:dyDescent="0.25">
      <c r="A138" s="67" t="s">
        <v>178</v>
      </c>
      <c r="B138" s="46"/>
      <c r="C138" s="33"/>
      <c r="D138" s="50"/>
      <c r="E138" s="52">
        <v>16</v>
      </c>
      <c r="F138" s="56"/>
      <c r="G138" s="33"/>
      <c r="H138" s="11"/>
      <c r="I138" s="11"/>
      <c r="J138" s="11"/>
    </row>
    <row r="139" spans="1:10" ht="20.100000000000001" customHeight="1" thickBot="1" x14ac:dyDescent="0.25">
      <c r="A139" s="67" t="s">
        <v>214</v>
      </c>
      <c r="B139" s="46"/>
      <c r="C139" s="33"/>
      <c r="D139" s="50"/>
      <c r="E139" s="52">
        <v>0</v>
      </c>
      <c r="F139" s="56"/>
      <c r="G139" s="33"/>
      <c r="H139" s="11"/>
      <c r="I139" s="11"/>
      <c r="J139" s="11"/>
    </row>
    <row r="140" spans="1:10" ht="20.100000000000001" customHeight="1" thickBot="1" x14ac:dyDescent="0.25">
      <c r="A140" s="67" t="s">
        <v>42</v>
      </c>
      <c r="B140" s="46"/>
      <c r="C140" s="33"/>
      <c r="D140" s="50"/>
      <c r="E140" s="52">
        <v>10</v>
      </c>
      <c r="F140" s="56"/>
      <c r="G140" s="33"/>
      <c r="H140" s="11"/>
      <c r="I140" s="11"/>
      <c r="J140" s="11"/>
    </row>
    <row r="141" spans="1:10" ht="20.100000000000001" customHeight="1" thickBot="1" x14ac:dyDescent="0.25">
      <c r="A141" s="67" t="s">
        <v>44</v>
      </c>
      <c r="B141" s="46"/>
      <c r="C141" s="33"/>
      <c r="D141" s="50"/>
      <c r="E141" s="52">
        <v>13</v>
      </c>
      <c r="F141" s="56"/>
      <c r="G141" s="33"/>
      <c r="H141" s="11"/>
      <c r="I141" s="11"/>
      <c r="J141" s="11"/>
    </row>
    <row r="142" spans="1:10" ht="20.100000000000001" customHeight="1" thickBot="1" x14ac:dyDescent="0.25">
      <c r="A142" s="67" t="s">
        <v>43</v>
      </c>
      <c r="B142" s="46"/>
      <c r="C142" s="33"/>
      <c r="D142" s="50"/>
      <c r="E142" s="52">
        <v>6</v>
      </c>
      <c r="F142" s="56"/>
      <c r="G142" s="33"/>
      <c r="H142" s="11"/>
      <c r="I142" s="11"/>
      <c r="J142" s="11"/>
    </row>
    <row r="143" spans="1:10" ht="20.100000000000001" customHeight="1" thickBot="1" x14ac:dyDescent="0.25">
      <c r="A143" s="67" t="s">
        <v>55</v>
      </c>
      <c r="B143" s="46"/>
      <c r="C143" s="33"/>
      <c r="D143" s="92"/>
      <c r="E143" s="71">
        <v>0.5</v>
      </c>
      <c r="F143" s="56"/>
      <c r="G143" s="33"/>
      <c r="H143" s="11"/>
      <c r="I143" s="11"/>
      <c r="J143" s="11"/>
    </row>
    <row r="144" spans="1:10" ht="20.100000000000001" customHeight="1" thickBot="1" x14ac:dyDescent="0.25">
      <c r="A144" s="67" t="s">
        <v>45</v>
      </c>
      <c r="B144" s="46"/>
      <c r="C144" s="33"/>
      <c r="D144" s="92"/>
      <c r="E144" s="71">
        <v>21</v>
      </c>
      <c r="F144" s="56"/>
      <c r="G144" s="33"/>
      <c r="H144" s="11"/>
      <c r="I144" s="11"/>
      <c r="J144" s="11"/>
    </row>
    <row r="145" spans="1:10" ht="20.100000000000001" customHeight="1" thickBot="1" x14ac:dyDescent="0.25">
      <c r="A145" s="67" t="s">
        <v>46</v>
      </c>
      <c r="B145" s="46"/>
      <c r="C145" s="33"/>
      <c r="D145" s="50"/>
      <c r="E145" s="52">
        <v>0</v>
      </c>
      <c r="F145" s="56"/>
      <c r="G145" s="33"/>
      <c r="H145" s="11"/>
      <c r="I145" s="11"/>
      <c r="J145" s="11"/>
    </row>
    <row r="146" spans="1:10" ht="20.100000000000001" customHeight="1" thickBot="1" x14ac:dyDescent="0.25">
      <c r="A146" s="67" t="s">
        <v>47</v>
      </c>
      <c r="B146" s="46"/>
      <c r="C146" s="33"/>
      <c r="D146" s="92"/>
      <c r="E146" s="71">
        <v>35</v>
      </c>
      <c r="F146" s="56"/>
      <c r="G146" s="33"/>
      <c r="H146" s="11"/>
      <c r="I146" s="11"/>
      <c r="J146" s="11"/>
    </row>
    <row r="147" spans="1:10" ht="20.100000000000001" customHeight="1" thickBot="1" x14ac:dyDescent="0.25">
      <c r="A147" s="67" t="s">
        <v>163</v>
      </c>
      <c r="B147" s="46"/>
      <c r="C147" s="33"/>
      <c r="D147" s="50"/>
      <c r="E147" s="52">
        <v>29</v>
      </c>
      <c r="F147" s="56"/>
      <c r="G147" s="33"/>
      <c r="H147" s="11"/>
      <c r="I147" s="11"/>
      <c r="J147" s="11"/>
    </row>
    <row r="148" spans="1:10" ht="20.100000000000001" customHeight="1" thickBot="1" x14ac:dyDescent="0.25">
      <c r="A148" s="67" t="s">
        <v>48</v>
      </c>
      <c r="B148" s="46"/>
      <c r="C148" s="33"/>
      <c r="D148" s="50"/>
      <c r="E148" s="52">
        <v>6</v>
      </c>
      <c r="F148" s="56"/>
      <c r="G148" s="33"/>
      <c r="H148" s="11"/>
      <c r="I148" s="11"/>
      <c r="J148" s="11"/>
    </row>
    <row r="149" spans="1:10" ht="20.100000000000001" customHeight="1" thickBot="1" x14ac:dyDescent="0.25">
      <c r="A149" s="67" t="s">
        <v>49</v>
      </c>
      <c r="B149" s="46"/>
      <c r="C149" s="33"/>
      <c r="D149" s="92"/>
      <c r="E149" s="71">
        <v>6</v>
      </c>
      <c r="F149" s="56"/>
      <c r="G149" s="33"/>
      <c r="H149" s="11"/>
      <c r="I149" s="11"/>
      <c r="J149" s="11"/>
    </row>
    <row r="150" spans="1:10" ht="20.100000000000001" customHeight="1" thickBot="1" x14ac:dyDescent="0.25">
      <c r="A150" s="81" t="s">
        <v>180</v>
      </c>
      <c r="B150" s="46"/>
      <c r="C150" s="33"/>
      <c r="D150" s="50"/>
      <c r="E150" s="52">
        <v>0</v>
      </c>
      <c r="F150" s="56"/>
      <c r="G150" s="33"/>
      <c r="H150" s="11"/>
      <c r="I150" s="11"/>
      <c r="J150" s="11"/>
    </row>
    <row r="151" spans="1:10" ht="20.100000000000001" customHeight="1" thickBot="1" x14ac:dyDescent="0.25">
      <c r="A151" s="81" t="s">
        <v>227</v>
      </c>
      <c r="B151" s="46"/>
      <c r="C151" s="33"/>
      <c r="D151" s="92"/>
      <c r="E151" s="84">
        <v>0.25</v>
      </c>
      <c r="F151" s="56"/>
      <c r="G151" s="33"/>
      <c r="H151" s="11"/>
      <c r="I151" s="11"/>
      <c r="J151" s="11"/>
    </row>
    <row r="152" spans="1:10" ht="20.100000000000001" customHeight="1" thickBot="1" x14ac:dyDescent="0.25">
      <c r="A152" s="81" t="s">
        <v>310</v>
      </c>
      <c r="B152" s="46"/>
      <c r="C152" s="33"/>
      <c r="D152" s="92"/>
      <c r="E152" s="84">
        <v>18</v>
      </c>
      <c r="F152" s="56"/>
      <c r="G152" s="33"/>
      <c r="H152" s="11"/>
      <c r="I152" s="11"/>
      <c r="J152" s="11"/>
    </row>
    <row r="153" spans="1:10" ht="20.100000000000001" customHeight="1" thickBot="1" x14ac:dyDescent="0.25">
      <c r="A153" s="81" t="s">
        <v>156</v>
      </c>
      <c r="B153" s="46"/>
      <c r="C153" s="33"/>
      <c r="D153" s="92"/>
      <c r="E153" s="84">
        <v>19</v>
      </c>
      <c r="F153" s="56"/>
      <c r="G153" s="33"/>
      <c r="H153" s="11"/>
      <c r="I153" s="11"/>
      <c r="J153" s="11"/>
    </row>
    <row r="154" spans="1:10" ht="20.100000000000001" customHeight="1" thickBot="1" x14ac:dyDescent="0.25">
      <c r="A154" s="77" t="s">
        <v>155</v>
      </c>
      <c r="B154" s="46"/>
      <c r="C154" s="33"/>
      <c r="D154" s="50"/>
      <c r="E154" s="53">
        <v>15</v>
      </c>
      <c r="F154" s="56"/>
      <c r="G154" s="33"/>
      <c r="H154" s="11"/>
      <c r="I154" s="11"/>
      <c r="J154" s="11"/>
    </row>
    <row r="155" spans="1:10" ht="20.100000000000001" customHeight="1" thickBot="1" x14ac:dyDescent="0.25">
      <c r="A155" s="10"/>
      <c r="B155" s="33"/>
      <c r="C155" s="33"/>
      <c r="D155" s="50"/>
      <c r="E155" s="50"/>
      <c r="F155" s="55"/>
      <c r="G155" s="33"/>
      <c r="H155" s="11"/>
      <c r="I155" s="11"/>
      <c r="J155" s="11"/>
    </row>
    <row r="156" spans="1:10" ht="20.100000000000001" customHeight="1" thickBot="1" x14ac:dyDescent="0.25">
      <c r="A156" s="88" t="s">
        <v>154</v>
      </c>
      <c r="B156" s="33"/>
      <c r="C156" s="33"/>
      <c r="D156" s="10"/>
      <c r="E156" s="58">
        <v>14</v>
      </c>
      <c r="F156" s="55"/>
      <c r="G156" s="33"/>
      <c r="H156" s="11"/>
      <c r="I156" s="11"/>
      <c r="J156" s="11"/>
    </row>
    <row r="157" spans="1:10" ht="20.100000000000001" customHeight="1" thickBot="1" x14ac:dyDescent="0.25">
      <c r="A157" s="67" t="s">
        <v>232</v>
      </c>
      <c r="B157" s="33"/>
      <c r="C157" s="33"/>
      <c r="D157" s="10"/>
      <c r="E157" s="59">
        <v>0</v>
      </c>
      <c r="F157" s="55"/>
      <c r="G157" s="33"/>
      <c r="H157" s="11"/>
      <c r="I157" s="11"/>
      <c r="J157" s="11"/>
    </row>
    <row r="158" spans="1:10" ht="20.100000000000001" customHeight="1" thickBot="1" x14ac:dyDescent="0.25">
      <c r="A158" s="67" t="s">
        <v>233</v>
      </c>
      <c r="B158" s="33"/>
      <c r="C158" s="33"/>
      <c r="D158" s="10"/>
      <c r="E158" s="59">
        <v>5</v>
      </c>
      <c r="F158" s="55"/>
      <c r="G158" s="33"/>
      <c r="H158" s="11"/>
      <c r="I158" s="11"/>
      <c r="J158" s="11"/>
    </row>
    <row r="159" spans="1:10" ht="20.100000000000001" customHeight="1" thickBot="1" x14ac:dyDescent="0.25">
      <c r="A159" s="65" t="s">
        <v>234</v>
      </c>
      <c r="B159" s="46"/>
      <c r="C159" s="33"/>
      <c r="D159" s="50"/>
      <c r="E159" s="52">
        <v>0</v>
      </c>
      <c r="F159" s="55"/>
      <c r="G159" s="33"/>
      <c r="H159" s="11"/>
      <c r="I159" s="11"/>
      <c r="J159" s="11"/>
    </row>
    <row r="160" spans="1:10" ht="20.100000000000001" customHeight="1" thickBot="1" x14ac:dyDescent="0.25">
      <c r="A160" s="65" t="s">
        <v>235</v>
      </c>
      <c r="B160" s="46"/>
      <c r="C160" s="33"/>
      <c r="D160" s="50"/>
      <c r="E160" s="52">
        <v>4</v>
      </c>
      <c r="F160" s="55"/>
      <c r="G160" s="33"/>
      <c r="H160" s="11"/>
      <c r="I160" s="11"/>
      <c r="J160" s="11"/>
    </row>
    <row r="161" spans="1:10" ht="20.100000000000001" customHeight="1" thickBot="1" x14ac:dyDescent="0.25">
      <c r="A161" s="65" t="s">
        <v>346</v>
      </c>
      <c r="B161" s="46"/>
      <c r="C161" s="33"/>
      <c r="D161" s="50"/>
      <c r="E161" s="52">
        <v>8</v>
      </c>
      <c r="F161" s="55"/>
      <c r="G161" s="33"/>
      <c r="H161" s="11"/>
      <c r="I161" s="11"/>
      <c r="J161" s="11"/>
    </row>
    <row r="162" spans="1:10" ht="20.100000000000001" customHeight="1" thickBot="1" x14ac:dyDescent="0.25">
      <c r="A162" s="65" t="s">
        <v>236</v>
      </c>
      <c r="B162" s="46"/>
      <c r="C162" s="33"/>
      <c r="D162" s="50"/>
      <c r="E162" s="52">
        <v>46</v>
      </c>
      <c r="F162" s="55"/>
      <c r="G162" s="33"/>
      <c r="H162" s="11"/>
      <c r="I162" s="11"/>
      <c r="J162" s="11"/>
    </row>
    <row r="163" spans="1:10" ht="20.100000000000001" customHeight="1" thickBot="1" x14ac:dyDescent="0.25">
      <c r="A163" s="65" t="s">
        <v>237</v>
      </c>
      <c r="B163" s="46"/>
      <c r="C163" s="33"/>
      <c r="D163" s="50"/>
      <c r="E163" s="52">
        <f>58+58</f>
        <v>116</v>
      </c>
      <c r="F163" s="55"/>
      <c r="G163" s="33"/>
      <c r="H163" s="11"/>
      <c r="I163" s="11"/>
      <c r="J163" s="11"/>
    </row>
    <row r="164" spans="1:10" ht="20.100000000000001" customHeight="1" thickBot="1" x14ac:dyDescent="0.25">
      <c r="A164" s="65" t="s">
        <v>238</v>
      </c>
      <c r="B164" s="46"/>
      <c r="C164" s="33"/>
      <c r="D164" s="50"/>
      <c r="E164" s="52">
        <v>40</v>
      </c>
      <c r="F164" s="55"/>
      <c r="G164" s="33"/>
      <c r="H164" s="11"/>
      <c r="I164" s="11"/>
      <c r="J164" s="11"/>
    </row>
    <row r="165" spans="1:10" ht="20.100000000000001" customHeight="1" thickBot="1" x14ac:dyDescent="0.25">
      <c r="A165" s="65" t="s">
        <v>239</v>
      </c>
      <c r="B165" s="46"/>
      <c r="C165" s="33"/>
      <c r="D165" s="50"/>
      <c r="E165" s="52">
        <v>77</v>
      </c>
      <c r="F165" s="55"/>
      <c r="G165" s="33"/>
      <c r="H165" s="11"/>
      <c r="I165" s="11"/>
      <c r="J165" s="11"/>
    </row>
    <row r="166" spans="1:10" ht="20.100000000000001" customHeight="1" thickBot="1" x14ac:dyDescent="0.25">
      <c r="A166" s="68" t="s">
        <v>240</v>
      </c>
      <c r="B166" s="46"/>
      <c r="C166" s="33"/>
      <c r="D166" s="50"/>
      <c r="E166" s="66">
        <v>80</v>
      </c>
      <c r="F166" s="55"/>
      <c r="G166" s="33"/>
      <c r="H166" s="11"/>
      <c r="I166" s="11"/>
      <c r="J166" s="11"/>
    </row>
    <row r="167" spans="1:10" ht="20.100000000000001" customHeight="1" thickBot="1" x14ac:dyDescent="0.25">
      <c r="A167" s="68" t="s">
        <v>241</v>
      </c>
      <c r="B167" s="46"/>
      <c r="C167" s="33"/>
      <c r="D167" s="50"/>
      <c r="E167" s="66">
        <v>90</v>
      </c>
      <c r="F167" s="55"/>
      <c r="G167" s="33"/>
      <c r="H167" s="11"/>
      <c r="I167" s="11"/>
      <c r="J167" s="11"/>
    </row>
    <row r="168" spans="1:10" ht="20.100000000000001" customHeight="1" thickBot="1" x14ac:dyDescent="0.25">
      <c r="A168" s="68" t="s">
        <v>296</v>
      </c>
      <c r="B168" s="46"/>
      <c r="C168" s="33"/>
      <c r="D168" s="50"/>
      <c r="E168" s="66">
        <v>83</v>
      </c>
      <c r="F168" s="55"/>
      <c r="G168" s="33"/>
      <c r="H168" s="11"/>
      <c r="I168" s="11"/>
      <c r="J168" s="11"/>
    </row>
    <row r="169" spans="1:10" ht="20.100000000000001" customHeight="1" thickBot="1" x14ac:dyDescent="0.25">
      <c r="A169" s="68" t="s">
        <v>242</v>
      </c>
      <c r="B169" s="46"/>
      <c r="C169" s="33"/>
      <c r="D169" s="50"/>
      <c r="E169" s="66">
        <v>8</v>
      </c>
      <c r="F169" s="55"/>
      <c r="G169" s="33"/>
      <c r="H169" s="11"/>
      <c r="I169" s="11"/>
      <c r="J169" s="11"/>
    </row>
    <row r="170" spans="1:10" ht="20.100000000000001" customHeight="1" thickBot="1" x14ac:dyDescent="0.25">
      <c r="A170" s="68" t="s">
        <v>243</v>
      </c>
      <c r="B170" s="46"/>
      <c r="C170" s="33"/>
      <c r="D170" s="50"/>
      <c r="E170" s="66">
        <v>13</v>
      </c>
      <c r="F170" s="55"/>
      <c r="G170" s="33"/>
      <c r="H170" s="11"/>
      <c r="I170" s="11"/>
      <c r="J170" s="11"/>
    </row>
    <row r="171" spans="1:10" ht="20.100000000000001" customHeight="1" thickBot="1" x14ac:dyDescent="0.25">
      <c r="A171" s="68" t="s">
        <v>245</v>
      </c>
      <c r="B171" s="46"/>
      <c r="C171" s="33"/>
      <c r="D171" s="50"/>
      <c r="E171" s="66">
        <v>9</v>
      </c>
      <c r="F171" s="55"/>
      <c r="G171" s="33"/>
      <c r="H171" s="11"/>
      <c r="I171" s="11"/>
      <c r="J171" s="11"/>
    </row>
    <row r="172" spans="1:10" ht="20.100000000000001" customHeight="1" thickBot="1" x14ac:dyDescent="0.25">
      <c r="A172" s="68" t="s">
        <v>244</v>
      </c>
      <c r="B172" s="46"/>
      <c r="C172" s="33"/>
      <c r="D172" s="50"/>
      <c r="E172" s="66">
        <v>8</v>
      </c>
      <c r="F172" s="55"/>
      <c r="G172" s="33"/>
      <c r="H172" s="11"/>
      <c r="I172" s="11"/>
      <c r="J172" s="11"/>
    </row>
    <row r="173" spans="1:10" ht="20.100000000000001" customHeight="1" thickBot="1" x14ac:dyDescent="0.25">
      <c r="A173" s="68" t="s">
        <v>246</v>
      </c>
      <c r="B173" s="46"/>
      <c r="C173" s="33"/>
      <c r="D173" s="50"/>
      <c r="E173" s="66">
        <v>4</v>
      </c>
      <c r="F173" s="55"/>
      <c r="G173" s="33"/>
      <c r="H173" s="11"/>
      <c r="I173" s="11"/>
      <c r="J173" s="11"/>
    </row>
    <row r="174" spans="1:10" ht="20.100000000000001" customHeight="1" thickBot="1" x14ac:dyDescent="0.25">
      <c r="A174" s="68" t="s">
        <v>247</v>
      </c>
      <c r="B174" s="46"/>
      <c r="C174" s="33"/>
      <c r="D174" s="50"/>
      <c r="E174" s="66">
        <v>3</v>
      </c>
      <c r="F174" s="55"/>
      <c r="G174" s="33"/>
      <c r="H174" s="11"/>
      <c r="I174" s="11"/>
      <c r="J174" s="11"/>
    </row>
    <row r="175" spans="1:10" ht="20.100000000000001" customHeight="1" thickBot="1" x14ac:dyDescent="0.25">
      <c r="A175" s="68" t="s">
        <v>248</v>
      </c>
      <c r="B175" s="46"/>
      <c r="C175" s="33"/>
      <c r="D175" s="50"/>
      <c r="E175" s="66">
        <v>0</v>
      </c>
      <c r="F175" s="55"/>
      <c r="G175" s="33"/>
      <c r="H175" s="11"/>
      <c r="I175" s="11"/>
      <c r="J175" s="11"/>
    </row>
    <row r="176" spans="1:10" ht="20.100000000000001" customHeight="1" thickBot="1" x14ac:dyDescent="0.25">
      <c r="A176" s="68" t="s">
        <v>249</v>
      </c>
      <c r="B176" s="46"/>
      <c r="C176" s="33"/>
      <c r="D176" s="50"/>
      <c r="E176" s="66">
        <v>6</v>
      </c>
      <c r="F176" s="55"/>
      <c r="G176" s="33"/>
      <c r="H176" s="11"/>
      <c r="I176" s="11"/>
      <c r="J176" s="11"/>
    </row>
    <row r="177" spans="1:10" ht="20.100000000000001" customHeight="1" thickBot="1" x14ac:dyDescent="0.25">
      <c r="A177" s="68" t="s">
        <v>250</v>
      </c>
      <c r="B177" s="46"/>
      <c r="C177" s="33"/>
      <c r="D177" s="50"/>
      <c r="E177" s="66">
        <v>2</v>
      </c>
      <c r="F177" s="55"/>
      <c r="G177" s="33"/>
      <c r="H177" s="11"/>
      <c r="I177" s="11"/>
      <c r="J177" s="11"/>
    </row>
    <row r="178" spans="1:10" ht="20.100000000000001" customHeight="1" thickBot="1" x14ac:dyDescent="0.25">
      <c r="A178" s="68" t="s">
        <v>251</v>
      </c>
      <c r="B178" s="46"/>
      <c r="C178" s="33"/>
      <c r="D178" s="50"/>
      <c r="E178" s="66">
        <v>4</v>
      </c>
      <c r="F178" s="55"/>
      <c r="G178" s="33"/>
      <c r="H178" s="11"/>
      <c r="I178" s="11"/>
      <c r="J178" s="11"/>
    </row>
    <row r="179" spans="1:10" ht="20.100000000000001" customHeight="1" thickBot="1" x14ac:dyDescent="0.25">
      <c r="A179" s="68" t="s">
        <v>252</v>
      </c>
      <c r="B179" s="46"/>
      <c r="C179" s="33"/>
      <c r="D179" s="50"/>
      <c r="E179" s="66">
        <v>2</v>
      </c>
      <c r="F179" s="55"/>
      <c r="G179" s="33"/>
      <c r="H179" s="11"/>
      <c r="I179" s="11"/>
      <c r="J179" s="11"/>
    </row>
    <row r="180" spans="1:10" ht="20.100000000000001" customHeight="1" thickBot="1" x14ac:dyDescent="0.25">
      <c r="A180" s="68" t="s">
        <v>253</v>
      </c>
      <c r="B180" s="46"/>
      <c r="C180" s="33"/>
      <c r="D180" s="50"/>
      <c r="E180" s="66">
        <v>5</v>
      </c>
      <c r="F180" s="55"/>
      <c r="G180" s="33"/>
      <c r="H180" s="11"/>
      <c r="I180" s="11"/>
      <c r="J180" s="11"/>
    </row>
    <row r="181" spans="1:10" ht="20.100000000000001" customHeight="1" thickBot="1" x14ac:dyDescent="0.25">
      <c r="A181" s="68" t="s">
        <v>254</v>
      </c>
      <c r="B181" s="46"/>
      <c r="C181" s="33"/>
      <c r="D181" s="50"/>
      <c r="E181" s="66">
        <v>1</v>
      </c>
      <c r="F181" s="55"/>
      <c r="G181" s="33"/>
      <c r="H181" s="11"/>
      <c r="I181" s="11"/>
      <c r="J181" s="11"/>
    </row>
    <row r="182" spans="1:10" ht="20.100000000000001" customHeight="1" thickBot="1" x14ac:dyDescent="0.25">
      <c r="A182" s="68" t="s">
        <v>255</v>
      </c>
      <c r="B182" s="46"/>
      <c r="C182" s="33"/>
      <c r="D182" s="50"/>
      <c r="E182" s="66">
        <v>1</v>
      </c>
      <c r="F182" s="55"/>
      <c r="G182" s="33"/>
      <c r="H182" s="11"/>
      <c r="I182" s="11"/>
      <c r="J182" s="11"/>
    </row>
    <row r="183" spans="1:10" ht="20.100000000000001" customHeight="1" thickBot="1" x14ac:dyDescent="0.25">
      <c r="A183" s="68" t="s">
        <v>257</v>
      </c>
      <c r="B183" s="46"/>
      <c r="C183" s="33"/>
      <c r="D183" s="50"/>
      <c r="E183" s="66">
        <v>7</v>
      </c>
      <c r="F183" s="55"/>
      <c r="G183" s="33"/>
      <c r="H183" s="11"/>
      <c r="I183" s="11"/>
      <c r="J183" s="11"/>
    </row>
    <row r="184" spans="1:10" ht="20.100000000000001" customHeight="1" thickBot="1" x14ac:dyDescent="0.25">
      <c r="A184" s="68" t="s">
        <v>256</v>
      </c>
      <c r="B184" s="46"/>
      <c r="C184" s="33"/>
      <c r="D184" s="50"/>
      <c r="E184" s="66">
        <v>6</v>
      </c>
      <c r="F184" s="55"/>
      <c r="G184" s="33"/>
      <c r="H184" s="11"/>
      <c r="I184" s="11"/>
      <c r="J184" s="11"/>
    </row>
    <row r="185" spans="1:10" ht="20.100000000000001" customHeight="1" thickBot="1" x14ac:dyDescent="0.25">
      <c r="A185" s="68" t="s">
        <v>258</v>
      </c>
      <c r="B185" s="46"/>
      <c r="C185" s="33"/>
      <c r="D185" s="50"/>
      <c r="E185" s="66">
        <v>9</v>
      </c>
      <c r="F185" s="55"/>
      <c r="G185" s="33"/>
      <c r="H185" s="11"/>
      <c r="I185" s="11"/>
      <c r="J185" s="11"/>
    </row>
    <row r="186" spans="1:10" ht="20.100000000000001" customHeight="1" thickBot="1" x14ac:dyDescent="0.25">
      <c r="A186" s="68" t="s">
        <v>259</v>
      </c>
      <c r="B186" s="46"/>
      <c r="C186" s="33"/>
      <c r="D186" s="50"/>
      <c r="E186" s="66">
        <v>5</v>
      </c>
      <c r="F186" s="55"/>
      <c r="G186" s="33"/>
      <c r="H186" s="11"/>
      <c r="I186" s="11"/>
      <c r="J186" s="11"/>
    </row>
    <row r="187" spans="1:10" ht="20.100000000000001" customHeight="1" thickBot="1" x14ac:dyDescent="0.25">
      <c r="A187" s="68" t="s">
        <v>260</v>
      </c>
      <c r="B187" s="46"/>
      <c r="C187" s="33"/>
      <c r="D187" s="50"/>
      <c r="E187" s="66">
        <v>7</v>
      </c>
      <c r="F187" s="55"/>
      <c r="G187" s="33"/>
      <c r="H187" s="11"/>
      <c r="I187" s="11"/>
      <c r="J187" s="11"/>
    </row>
    <row r="188" spans="1:10" ht="20.100000000000001" customHeight="1" thickBot="1" x14ac:dyDescent="0.25">
      <c r="A188" s="68" t="s">
        <v>261</v>
      </c>
      <c r="B188" s="46"/>
      <c r="C188" s="33"/>
      <c r="D188" s="50"/>
      <c r="E188" s="66">
        <v>6</v>
      </c>
      <c r="F188" s="55"/>
      <c r="G188" s="33"/>
      <c r="H188" s="11"/>
      <c r="I188" s="11"/>
      <c r="J188" s="11"/>
    </row>
    <row r="189" spans="1:10" ht="20.100000000000001" customHeight="1" thickBot="1" x14ac:dyDescent="0.25">
      <c r="A189" s="68" t="s">
        <v>262</v>
      </c>
      <c r="B189" s="46"/>
      <c r="C189" s="33"/>
      <c r="D189" s="50"/>
      <c r="E189" s="66">
        <v>18</v>
      </c>
      <c r="F189" s="55"/>
      <c r="G189" s="33"/>
      <c r="H189" s="11"/>
      <c r="I189" s="11"/>
      <c r="J189" s="11"/>
    </row>
    <row r="190" spans="1:10" ht="20.100000000000001" customHeight="1" thickBot="1" x14ac:dyDescent="0.25">
      <c r="A190" s="68" t="s">
        <v>263</v>
      </c>
      <c r="B190" s="46"/>
      <c r="C190" s="33"/>
      <c r="D190" s="50"/>
      <c r="E190" s="66">
        <v>0</v>
      </c>
      <c r="F190" s="55"/>
      <c r="G190" s="33"/>
      <c r="H190" s="11"/>
      <c r="I190" s="11"/>
      <c r="J190" s="11"/>
    </row>
    <row r="191" spans="1:10" ht="20.100000000000001" customHeight="1" thickBot="1" x14ac:dyDescent="0.25">
      <c r="A191" s="68" t="s">
        <v>264</v>
      </c>
      <c r="B191" s="46"/>
      <c r="C191" s="33"/>
      <c r="D191" s="50"/>
      <c r="E191" s="66">
        <v>6</v>
      </c>
      <c r="F191" s="55"/>
      <c r="G191" s="33"/>
      <c r="H191" s="11"/>
      <c r="I191" s="11"/>
      <c r="J191" s="11"/>
    </row>
    <row r="192" spans="1:10" ht="20.100000000000001" customHeight="1" thickBot="1" x14ac:dyDescent="0.25">
      <c r="A192" s="68" t="s">
        <v>265</v>
      </c>
      <c r="B192" s="46"/>
      <c r="C192" s="33"/>
      <c r="D192" s="50"/>
      <c r="E192" s="66">
        <v>16</v>
      </c>
      <c r="F192" s="55"/>
      <c r="G192" s="33"/>
      <c r="H192" s="11"/>
      <c r="I192" s="11"/>
      <c r="J192" s="11"/>
    </row>
    <row r="193" spans="1:10" ht="20.100000000000001" customHeight="1" thickBot="1" x14ac:dyDescent="0.25">
      <c r="A193" s="68" t="s">
        <v>266</v>
      </c>
      <c r="B193" s="46"/>
      <c r="C193" s="33"/>
      <c r="D193" s="50"/>
      <c r="E193" s="66">
        <v>16</v>
      </c>
      <c r="F193" s="55"/>
      <c r="G193" s="33"/>
      <c r="H193" s="11"/>
      <c r="I193" s="11"/>
      <c r="J193" s="11"/>
    </row>
    <row r="194" spans="1:10" ht="20.100000000000001" customHeight="1" thickBot="1" x14ac:dyDescent="0.25">
      <c r="A194" s="68" t="s">
        <v>307</v>
      </c>
      <c r="B194" s="46"/>
      <c r="C194" s="33"/>
      <c r="D194" s="50"/>
      <c r="E194" s="66">
        <v>6</v>
      </c>
      <c r="F194" s="55"/>
      <c r="G194" s="33"/>
      <c r="H194" s="11"/>
      <c r="I194" s="11"/>
      <c r="J194" s="11"/>
    </row>
    <row r="195" spans="1:10" ht="20.100000000000001" customHeight="1" thickBot="1" x14ac:dyDescent="0.25">
      <c r="A195" s="77" t="s">
        <v>267</v>
      </c>
      <c r="B195" s="46"/>
      <c r="C195" s="33"/>
      <c r="D195" s="50"/>
      <c r="E195" s="53">
        <v>5</v>
      </c>
      <c r="F195" s="55"/>
      <c r="G195" s="33"/>
      <c r="H195" s="11"/>
      <c r="I195" s="11"/>
      <c r="J195" s="11"/>
    </row>
    <row r="196" spans="1:10" ht="20.100000000000001" customHeight="1" thickBot="1" x14ac:dyDescent="0.25">
      <c r="A196" s="10"/>
      <c r="B196" s="33"/>
      <c r="C196" s="33"/>
      <c r="D196" s="50"/>
      <c r="E196" s="50"/>
      <c r="F196" s="55"/>
      <c r="G196" s="33"/>
      <c r="H196" s="11"/>
      <c r="I196" s="11"/>
      <c r="J196" s="11"/>
    </row>
    <row r="197" spans="1:10" ht="20.100000000000001" customHeight="1" thickBot="1" x14ac:dyDescent="0.25">
      <c r="A197" s="78" t="s">
        <v>280</v>
      </c>
      <c r="B197" s="46"/>
      <c r="C197" s="33"/>
      <c r="D197" s="50"/>
      <c r="E197" s="51">
        <v>1.7</v>
      </c>
      <c r="F197" s="55"/>
      <c r="G197" s="33"/>
      <c r="H197" s="11"/>
      <c r="I197" s="11"/>
      <c r="J197" s="11"/>
    </row>
    <row r="198" spans="1:10" ht="20.100000000000001" customHeight="1" thickBot="1" x14ac:dyDescent="0.25">
      <c r="A198" s="67" t="s">
        <v>349</v>
      </c>
      <c r="B198" s="46"/>
      <c r="C198" s="33"/>
      <c r="D198" s="50"/>
      <c r="E198" s="90">
        <v>0</v>
      </c>
      <c r="F198" s="55"/>
      <c r="G198" s="33"/>
      <c r="H198" s="11"/>
      <c r="I198" s="11"/>
      <c r="J198" s="11"/>
    </row>
    <row r="199" spans="1:10" ht="20.100000000000001" customHeight="1" thickBot="1" x14ac:dyDescent="0.25">
      <c r="A199" s="67" t="s">
        <v>197</v>
      </c>
      <c r="B199" s="46"/>
      <c r="C199" s="33"/>
      <c r="D199" s="50"/>
      <c r="E199" s="52">
        <v>1.7</v>
      </c>
      <c r="F199" s="55"/>
      <c r="G199" s="33"/>
      <c r="H199" s="11"/>
      <c r="I199" s="11"/>
      <c r="J199" s="11"/>
    </row>
    <row r="200" spans="1:10" ht="20.100000000000001" customHeight="1" thickBot="1" x14ac:dyDescent="0.25">
      <c r="A200" s="67" t="s">
        <v>196</v>
      </c>
      <c r="B200" s="46"/>
      <c r="C200" s="33"/>
      <c r="D200" s="50"/>
      <c r="E200" s="52">
        <v>1.7</v>
      </c>
      <c r="F200" s="55"/>
      <c r="G200" s="33"/>
      <c r="H200" s="11"/>
      <c r="I200" s="11"/>
      <c r="J200" s="11"/>
    </row>
    <row r="201" spans="1:10" ht="20.100000000000001" customHeight="1" thickBot="1" x14ac:dyDescent="0.25">
      <c r="A201" s="67" t="s">
        <v>318</v>
      </c>
      <c r="B201" s="46"/>
      <c r="C201" s="33"/>
      <c r="D201" s="50"/>
      <c r="E201" s="52">
        <v>2.7</v>
      </c>
      <c r="F201" s="55"/>
      <c r="G201" s="33"/>
      <c r="H201" s="11"/>
      <c r="I201" s="11"/>
      <c r="J201" s="11"/>
    </row>
    <row r="202" spans="1:10" ht="20.100000000000001" customHeight="1" thickBot="1" x14ac:dyDescent="0.25">
      <c r="A202" s="67" t="s">
        <v>343</v>
      </c>
      <c r="B202" s="46"/>
      <c r="C202" s="33"/>
      <c r="D202" s="50"/>
      <c r="E202" s="52">
        <v>0.7</v>
      </c>
      <c r="F202" s="55"/>
      <c r="G202" s="33"/>
      <c r="H202" s="11"/>
      <c r="I202" s="11"/>
      <c r="J202" s="11"/>
    </row>
    <row r="203" spans="1:10" ht="20.100000000000001" customHeight="1" thickBot="1" x14ac:dyDescent="0.25">
      <c r="A203" s="67" t="s">
        <v>309</v>
      </c>
      <c r="B203" s="46"/>
      <c r="C203" s="33"/>
      <c r="D203" s="50"/>
      <c r="E203" s="52">
        <v>0</v>
      </c>
      <c r="F203" s="55"/>
      <c r="G203" s="33"/>
      <c r="H203" s="11"/>
      <c r="I203" s="11"/>
      <c r="J203" s="11"/>
    </row>
    <row r="204" spans="1:10" ht="20.100000000000001" customHeight="1" thickBot="1" x14ac:dyDescent="0.25">
      <c r="A204" s="67" t="s">
        <v>333</v>
      </c>
      <c r="B204" s="46"/>
      <c r="C204" s="33"/>
      <c r="D204" s="50"/>
      <c r="E204" s="52">
        <v>1</v>
      </c>
      <c r="F204" s="55"/>
      <c r="G204" s="33"/>
      <c r="H204" s="11"/>
      <c r="I204" s="11"/>
      <c r="J204" s="11"/>
    </row>
    <row r="205" spans="1:10" ht="20.100000000000001" customHeight="1" thickBot="1" x14ac:dyDescent="0.25">
      <c r="A205" s="80" t="s">
        <v>57</v>
      </c>
      <c r="B205" s="47"/>
      <c r="C205" s="10"/>
      <c r="D205" s="50"/>
      <c r="E205" s="52">
        <v>1.5</v>
      </c>
      <c r="F205" s="10"/>
      <c r="G205" s="10"/>
      <c r="H205" s="10"/>
      <c r="I205" s="10"/>
      <c r="J205" s="11"/>
    </row>
    <row r="206" spans="1:10" ht="20.100000000000001" customHeight="1" thickBot="1" x14ac:dyDescent="0.25">
      <c r="A206" s="67" t="s">
        <v>330</v>
      </c>
      <c r="B206" s="47"/>
      <c r="C206" s="10"/>
      <c r="D206" s="50"/>
      <c r="E206" s="52">
        <v>2.9</v>
      </c>
      <c r="F206" s="10"/>
      <c r="G206" s="10"/>
      <c r="H206" s="10"/>
      <c r="I206" s="10"/>
      <c r="J206" s="11"/>
    </row>
    <row r="207" spans="1:10" ht="20.100000000000001" customHeight="1" thickBot="1" x14ac:dyDescent="0.25">
      <c r="A207" s="80" t="s">
        <v>56</v>
      </c>
      <c r="B207" s="47"/>
      <c r="C207" s="10"/>
      <c r="D207" s="92"/>
      <c r="E207" s="71">
        <v>0</v>
      </c>
      <c r="F207" s="10"/>
      <c r="G207" s="10"/>
      <c r="H207" s="10"/>
      <c r="I207" s="10"/>
      <c r="J207" s="11"/>
    </row>
    <row r="208" spans="1:10" ht="20.100000000000001" customHeight="1" thickBot="1" x14ac:dyDescent="0.25">
      <c r="A208" s="67" t="s">
        <v>320</v>
      </c>
      <c r="B208" s="47"/>
      <c r="C208" s="10"/>
      <c r="D208" s="92"/>
      <c r="E208" s="71">
        <v>2.5</v>
      </c>
      <c r="F208" s="10"/>
      <c r="G208" s="10"/>
      <c r="H208" s="10"/>
      <c r="I208" s="10"/>
      <c r="J208" s="11"/>
    </row>
    <row r="209" spans="1:10" ht="20.100000000000001" customHeight="1" thickBot="1" x14ac:dyDescent="0.25">
      <c r="A209" s="67" t="s">
        <v>194</v>
      </c>
      <c r="B209" s="47"/>
      <c r="C209" s="10"/>
      <c r="D209" s="92"/>
      <c r="E209" s="71">
        <v>0</v>
      </c>
      <c r="F209" s="10"/>
      <c r="G209" s="10"/>
      <c r="H209" s="10"/>
      <c r="I209" s="10"/>
      <c r="J209" s="11"/>
    </row>
    <row r="210" spans="1:10" ht="20.100000000000001" customHeight="1" thickBot="1" x14ac:dyDescent="0.25">
      <c r="A210" s="67" t="s">
        <v>314</v>
      </c>
      <c r="B210" s="47"/>
      <c r="C210" s="10"/>
      <c r="D210" s="92"/>
      <c r="E210" s="71">
        <v>0</v>
      </c>
      <c r="F210" s="10"/>
      <c r="G210" s="10"/>
      <c r="H210" s="10"/>
      <c r="I210" s="10"/>
      <c r="J210" s="11"/>
    </row>
    <row r="211" spans="1:10" ht="20.100000000000001" customHeight="1" thickBot="1" x14ac:dyDescent="0.25">
      <c r="A211" s="67" t="s">
        <v>285</v>
      </c>
      <c r="B211" s="47"/>
      <c r="C211" s="10"/>
      <c r="D211" s="92"/>
      <c r="E211" s="71">
        <v>3</v>
      </c>
      <c r="F211" s="10"/>
      <c r="G211" s="10"/>
      <c r="H211" s="10"/>
      <c r="I211" s="10"/>
      <c r="J211" s="11"/>
    </row>
    <row r="212" spans="1:10" ht="20.100000000000001" customHeight="1" thickBot="1" x14ac:dyDescent="0.25">
      <c r="A212" s="67" t="s">
        <v>198</v>
      </c>
      <c r="B212" s="47"/>
      <c r="C212" s="10"/>
      <c r="D212" s="92"/>
      <c r="E212" s="71">
        <v>2.9</v>
      </c>
      <c r="F212" s="10"/>
      <c r="G212" s="10"/>
      <c r="H212" s="10"/>
      <c r="I212" s="10"/>
      <c r="J212" s="11"/>
    </row>
    <row r="213" spans="1:10" ht="20.100000000000001" customHeight="1" thickBot="1" x14ac:dyDescent="0.25">
      <c r="A213" s="67" t="s">
        <v>339</v>
      </c>
      <c r="B213" s="47"/>
      <c r="C213" s="10"/>
      <c r="D213" s="92"/>
      <c r="E213" s="71">
        <v>2.1</v>
      </c>
      <c r="F213" s="10"/>
      <c r="G213" s="10"/>
      <c r="H213" s="10"/>
      <c r="I213" s="10"/>
      <c r="J213" s="11"/>
    </row>
    <row r="214" spans="1:10" ht="20.100000000000001" customHeight="1" thickBot="1" x14ac:dyDescent="0.25">
      <c r="A214" s="67" t="s">
        <v>299</v>
      </c>
      <c r="B214" s="47"/>
      <c r="C214" s="10"/>
      <c r="D214" s="92"/>
      <c r="E214" s="71">
        <v>0</v>
      </c>
      <c r="F214" s="10"/>
      <c r="G214" s="10"/>
      <c r="H214" s="10"/>
      <c r="I214" s="10"/>
      <c r="J214" s="11"/>
    </row>
    <row r="215" spans="1:10" ht="20.100000000000001" customHeight="1" thickBot="1" x14ac:dyDescent="0.25">
      <c r="A215" s="67" t="s">
        <v>199</v>
      </c>
      <c r="B215" s="47"/>
      <c r="C215" s="10"/>
      <c r="D215" s="92"/>
      <c r="E215" s="71">
        <v>4</v>
      </c>
      <c r="F215" s="10"/>
      <c r="G215" s="10"/>
      <c r="H215" s="10"/>
      <c r="I215" s="10"/>
      <c r="J215" s="11"/>
    </row>
    <row r="216" spans="1:10" ht="20.100000000000001" customHeight="1" thickBot="1" x14ac:dyDescent="0.25">
      <c r="A216" s="67" t="s">
        <v>207</v>
      </c>
      <c r="B216" s="47"/>
      <c r="C216" s="10"/>
      <c r="D216" s="92"/>
      <c r="E216" s="71">
        <v>3</v>
      </c>
      <c r="F216" s="10"/>
      <c r="G216" s="10"/>
      <c r="H216" s="10"/>
      <c r="I216" s="10"/>
      <c r="J216" s="11"/>
    </row>
    <row r="217" spans="1:10" ht="20.100000000000001" customHeight="1" thickBot="1" x14ac:dyDescent="0.25">
      <c r="A217" s="67" t="s">
        <v>205</v>
      </c>
      <c r="B217" s="47"/>
      <c r="C217" s="10"/>
      <c r="D217" s="92"/>
      <c r="E217" s="71">
        <v>2.7</v>
      </c>
      <c r="F217" s="10"/>
      <c r="G217" s="10"/>
      <c r="H217" s="10"/>
      <c r="I217" s="10"/>
      <c r="J217" s="11"/>
    </row>
    <row r="218" spans="1:10" ht="20.100000000000001" customHeight="1" thickBot="1" x14ac:dyDescent="0.25">
      <c r="A218" s="67" t="s">
        <v>193</v>
      </c>
      <c r="B218" s="46"/>
      <c r="C218" s="33"/>
      <c r="D218" s="50"/>
      <c r="E218" s="52">
        <v>0</v>
      </c>
      <c r="F218" s="55"/>
      <c r="G218" s="33"/>
      <c r="H218" s="11"/>
      <c r="I218" s="11"/>
      <c r="J218" s="11"/>
    </row>
    <row r="219" spans="1:10" ht="20.100000000000001" customHeight="1" thickBot="1" x14ac:dyDescent="0.25">
      <c r="A219" s="80" t="s">
        <v>287</v>
      </c>
      <c r="B219" s="46"/>
      <c r="C219" s="33"/>
      <c r="D219" s="50"/>
      <c r="E219" s="52">
        <v>2.4</v>
      </c>
      <c r="F219" s="55"/>
      <c r="G219" s="33"/>
      <c r="H219" s="11"/>
      <c r="I219" s="11"/>
      <c r="J219" s="11"/>
    </row>
    <row r="220" spans="1:10" ht="20.100000000000001" customHeight="1" thickBot="1" x14ac:dyDescent="0.25">
      <c r="A220" s="67" t="s">
        <v>321</v>
      </c>
      <c r="B220" s="46"/>
      <c r="C220" s="33"/>
      <c r="D220" s="50"/>
      <c r="E220" s="52">
        <v>0</v>
      </c>
      <c r="F220" s="55"/>
      <c r="G220" s="33"/>
      <c r="H220" s="11"/>
      <c r="I220" s="11"/>
      <c r="J220" s="11"/>
    </row>
    <row r="221" spans="1:10" ht="20.100000000000001" customHeight="1" thickBot="1" x14ac:dyDescent="0.25">
      <c r="A221" s="80" t="s">
        <v>282</v>
      </c>
      <c r="B221" s="46"/>
      <c r="C221" s="33"/>
      <c r="D221" s="50"/>
      <c r="E221" s="52">
        <v>3</v>
      </c>
      <c r="F221" s="55"/>
      <c r="G221" s="33"/>
      <c r="H221" s="11"/>
      <c r="I221" s="11"/>
      <c r="J221" s="11"/>
    </row>
    <row r="222" spans="1:10" ht="20.100000000000001" customHeight="1" thickBot="1" x14ac:dyDescent="0.25">
      <c r="A222" s="80" t="s">
        <v>120</v>
      </c>
      <c r="B222" s="47"/>
      <c r="C222" s="10"/>
      <c r="D222" s="50"/>
      <c r="E222" s="52">
        <v>2</v>
      </c>
      <c r="F222" s="10"/>
      <c r="G222" s="10"/>
      <c r="H222" s="10"/>
      <c r="I222" s="10"/>
      <c r="J222" s="11"/>
    </row>
    <row r="223" spans="1:10" ht="20.100000000000001" customHeight="1" thickBot="1" x14ac:dyDescent="0.25">
      <c r="A223" s="67" t="s">
        <v>348</v>
      </c>
      <c r="B223" s="47"/>
      <c r="C223" s="10"/>
      <c r="D223" s="50"/>
      <c r="E223" s="52">
        <v>4</v>
      </c>
      <c r="F223" s="10"/>
      <c r="G223" s="10"/>
      <c r="H223" s="10"/>
      <c r="I223" s="10"/>
      <c r="J223" s="11"/>
    </row>
    <row r="224" spans="1:10" ht="20.100000000000001" customHeight="1" thickBot="1" x14ac:dyDescent="0.25">
      <c r="A224" s="80" t="s">
        <v>33</v>
      </c>
      <c r="B224" s="47"/>
      <c r="C224" s="10"/>
      <c r="D224" s="50"/>
      <c r="E224" s="52">
        <v>3</v>
      </c>
      <c r="F224" s="10"/>
      <c r="G224" s="10"/>
      <c r="H224" s="10"/>
      <c r="I224" s="10"/>
      <c r="J224" s="11"/>
    </row>
    <row r="225" spans="1:10" ht="20.100000000000001" customHeight="1" thickBot="1" x14ac:dyDescent="0.25">
      <c r="A225" s="67" t="s">
        <v>317</v>
      </c>
      <c r="B225" s="47"/>
      <c r="C225" s="10"/>
      <c r="D225" s="50"/>
      <c r="E225" s="52">
        <v>2</v>
      </c>
      <c r="F225" s="10"/>
      <c r="G225" s="10"/>
      <c r="H225" s="10"/>
      <c r="I225" s="10"/>
      <c r="J225" s="11"/>
    </row>
    <row r="226" spans="1:10" ht="20.100000000000001" customHeight="1" thickBot="1" x14ac:dyDescent="0.25">
      <c r="A226" s="67" t="s">
        <v>281</v>
      </c>
      <c r="B226" s="47"/>
      <c r="C226" s="10"/>
      <c r="D226" s="50"/>
      <c r="E226" s="52">
        <v>1</v>
      </c>
      <c r="F226" s="10"/>
      <c r="G226" s="10"/>
      <c r="H226" s="10"/>
      <c r="I226" s="10"/>
      <c r="J226" s="11"/>
    </row>
    <row r="227" spans="1:10" ht="20.100000000000001" customHeight="1" thickBot="1" x14ac:dyDescent="0.25">
      <c r="A227" s="67" t="s">
        <v>278</v>
      </c>
      <c r="B227" s="47"/>
      <c r="C227" s="10"/>
      <c r="D227" s="50"/>
      <c r="E227" s="52">
        <v>2.5</v>
      </c>
      <c r="F227" s="10"/>
      <c r="G227" s="10"/>
      <c r="H227" s="10"/>
      <c r="I227" s="10"/>
      <c r="J227" s="11"/>
    </row>
    <row r="228" spans="1:10" ht="20.100000000000001" customHeight="1" thickBot="1" x14ac:dyDescent="0.25">
      <c r="A228" s="67" t="s">
        <v>319</v>
      </c>
      <c r="B228" s="47"/>
      <c r="C228" s="10"/>
      <c r="D228" s="50"/>
      <c r="E228" s="52">
        <v>1.6</v>
      </c>
      <c r="F228" s="10"/>
      <c r="G228" s="10"/>
      <c r="H228" s="10"/>
      <c r="I228" s="10"/>
      <c r="J228" s="11"/>
    </row>
    <row r="229" spans="1:10" ht="20.100000000000001" customHeight="1" thickBot="1" x14ac:dyDescent="0.25">
      <c r="A229" s="80" t="s">
        <v>30</v>
      </c>
      <c r="B229" s="47"/>
      <c r="C229" s="10"/>
      <c r="D229" s="50"/>
      <c r="E229" s="52">
        <v>1.5</v>
      </c>
      <c r="F229" s="10"/>
      <c r="G229" s="10"/>
      <c r="H229" s="10"/>
      <c r="I229" s="10"/>
      <c r="J229" s="11"/>
    </row>
    <row r="230" spans="1:10" ht="20.100000000000001" customHeight="1" thickBot="1" x14ac:dyDescent="0.25">
      <c r="A230" s="67" t="s">
        <v>337</v>
      </c>
      <c r="B230" s="10"/>
      <c r="C230" s="10"/>
      <c r="D230" s="50"/>
      <c r="E230" s="66">
        <v>3</v>
      </c>
      <c r="F230" s="10"/>
      <c r="G230" s="10"/>
      <c r="H230" s="10"/>
      <c r="I230" s="10"/>
      <c r="J230" s="11"/>
    </row>
    <row r="231" spans="1:10" ht="20.100000000000001" customHeight="1" thickBot="1" x14ac:dyDescent="0.25">
      <c r="A231" s="80" t="s">
        <v>175</v>
      </c>
      <c r="B231" s="10"/>
      <c r="C231" s="10"/>
      <c r="D231" s="50"/>
      <c r="E231" s="66">
        <v>1.2</v>
      </c>
      <c r="F231" s="10"/>
      <c r="G231" s="10"/>
      <c r="H231" s="10"/>
      <c r="I231" s="10"/>
      <c r="J231" s="11"/>
    </row>
    <row r="232" spans="1:10" ht="20.100000000000001" customHeight="1" thickBot="1" x14ac:dyDescent="0.25">
      <c r="A232" s="67" t="s">
        <v>195</v>
      </c>
      <c r="B232" s="10"/>
      <c r="C232" s="10"/>
      <c r="D232" s="50"/>
      <c r="E232" s="66">
        <v>1</v>
      </c>
      <c r="F232" s="10"/>
      <c r="G232" s="10"/>
      <c r="H232" s="10"/>
      <c r="I232" s="10"/>
      <c r="J232" s="11"/>
    </row>
    <row r="233" spans="1:10" ht="20.100000000000001" customHeight="1" thickBot="1" x14ac:dyDescent="0.25">
      <c r="A233" s="67" t="s">
        <v>275</v>
      </c>
      <c r="B233" s="10"/>
      <c r="C233" s="10"/>
      <c r="D233" s="50"/>
      <c r="E233" s="66">
        <v>2.7</v>
      </c>
      <c r="F233" s="10"/>
      <c r="G233" s="10"/>
      <c r="H233" s="10"/>
      <c r="I233" s="10"/>
      <c r="J233" s="11"/>
    </row>
    <row r="234" spans="1:10" ht="20.100000000000001" customHeight="1" thickBot="1" x14ac:dyDescent="0.25">
      <c r="A234" s="67" t="s">
        <v>213</v>
      </c>
      <c r="B234" s="10"/>
      <c r="C234" s="10"/>
      <c r="D234" s="50"/>
      <c r="E234" s="66">
        <v>3</v>
      </c>
      <c r="F234" s="10"/>
      <c r="G234" s="10"/>
      <c r="H234" s="10"/>
      <c r="I234" s="10"/>
      <c r="J234" s="11"/>
    </row>
    <row r="235" spans="1:10" ht="20.100000000000001" customHeight="1" thickBot="1" x14ac:dyDescent="0.25">
      <c r="A235" s="67" t="s">
        <v>294</v>
      </c>
      <c r="B235" s="10"/>
      <c r="C235" s="10"/>
      <c r="D235" s="50"/>
      <c r="E235" s="66">
        <v>0</v>
      </c>
      <c r="F235" s="10"/>
      <c r="G235" s="10"/>
      <c r="H235" s="10"/>
      <c r="I235" s="10"/>
      <c r="J235" s="11"/>
    </row>
    <row r="236" spans="1:10" ht="20.100000000000001" customHeight="1" thickBot="1" x14ac:dyDescent="0.25">
      <c r="A236" s="67" t="s">
        <v>211</v>
      </c>
      <c r="B236" s="10"/>
      <c r="C236" s="10"/>
      <c r="D236" s="50"/>
      <c r="E236" s="66">
        <v>2</v>
      </c>
      <c r="F236" s="10"/>
      <c r="G236" s="10"/>
      <c r="H236" s="10"/>
      <c r="I236" s="10"/>
      <c r="J236" s="11"/>
    </row>
    <row r="237" spans="1:10" ht="20.100000000000001" customHeight="1" thickBot="1" x14ac:dyDescent="0.25">
      <c r="A237" s="61" t="s">
        <v>58</v>
      </c>
      <c r="B237" s="10"/>
      <c r="C237" s="10"/>
      <c r="D237" s="50"/>
      <c r="E237" s="53">
        <v>0</v>
      </c>
      <c r="F237" s="10"/>
      <c r="G237" s="10"/>
      <c r="H237" s="10"/>
      <c r="I237" s="10"/>
      <c r="J237" s="11"/>
    </row>
    <row r="239" spans="1:10" x14ac:dyDescent="0.2">
      <c r="A239" t="s">
        <v>50</v>
      </c>
    </row>
    <row r="241" spans="1:8" x14ac:dyDescent="0.2">
      <c r="A241" s="109" t="s">
        <v>316</v>
      </c>
    </row>
    <row r="245" spans="1:8" x14ac:dyDescent="0.2">
      <c r="A245" s="31"/>
      <c r="D245" s="50"/>
      <c r="E245" s="45"/>
      <c r="F245" s="31"/>
      <c r="G245" s="31"/>
      <c r="H245" s="31"/>
    </row>
    <row r="246" spans="1:8" x14ac:dyDescent="0.2">
      <c r="A246" t="s">
        <v>52</v>
      </c>
      <c r="E246" s="44" t="s">
        <v>52</v>
      </c>
    </row>
    <row r="249" spans="1:8" x14ac:dyDescent="0.2">
      <c r="A249" s="31"/>
      <c r="B249" s="10"/>
      <c r="C249" s="10"/>
      <c r="D249" s="50"/>
      <c r="E249" s="45"/>
      <c r="F249" s="31"/>
      <c r="G249" s="31"/>
      <c r="H249" s="31"/>
    </row>
    <row r="250" spans="1:8" x14ac:dyDescent="0.2">
      <c r="A250" t="s">
        <v>51</v>
      </c>
      <c r="E250" s="44" t="s">
        <v>51</v>
      </c>
    </row>
    <row r="251" spans="1:8" ht="13.5" thickBot="1" x14ac:dyDescent="0.25"/>
    <row r="252" spans="1:8" ht="20.100000000000001" customHeight="1" x14ac:dyDescent="0.2">
      <c r="A252" s="58"/>
      <c r="B252" s="47"/>
      <c r="C252" s="10"/>
      <c r="D252" s="50"/>
      <c r="E252" s="51"/>
    </row>
    <row r="253" spans="1:8" ht="20.100000000000001" customHeight="1" x14ac:dyDescent="0.2">
      <c r="A253" s="59"/>
      <c r="B253" s="47"/>
      <c r="C253" s="10"/>
      <c r="D253" s="50"/>
      <c r="E253" s="52"/>
    </row>
    <row r="254" spans="1:8" ht="20.100000000000001" customHeight="1" x14ac:dyDescent="0.2">
      <c r="A254" s="59"/>
      <c r="B254" s="47"/>
      <c r="C254" s="10"/>
      <c r="D254" s="50"/>
      <c r="E254" s="52"/>
    </row>
    <row r="255" spans="1:8" ht="20.100000000000001" customHeight="1" x14ac:dyDescent="0.2">
      <c r="A255" s="59"/>
      <c r="B255" s="47"/>
      <c r="C255" s="10"/>
      <c r="D255" s="50"/>
      <c r="E255" s="52"/>
    </row>
    <row r="256" spans="1:8" ht="20.100000000000001" customHeight="1" x14ac:dyDescent="0.2">
      <c r="A256" s="59"/>
      <c r="B256" s="47"/>
      <c r="C256" s="10"/>
      <c r="D256" s="50"/>
      <c r="E256" s="52"/>
    </row>
    <row r="257" spans="1:5" ht="20.100000000000001" customHeight="1" x14ac:dyDescent="0.2">
      <c r="A257" s="59"/>
      <c r="B257" s="47"/>
      <c r="C257" s="10"/>
      <c r="D257" s="50"/>
      <c r="E257" s="52"/>
    </row>
    <row r="258" spans="1:5" ht="20.100000000000001" customHeight="1" x14ac:dyDescent="0.2">
      <c r="A258" s="59"/>
      <c r="B258" s="47"/>
      <c r="C258" s="10"/>
      <c r="D258" s="50"/>
      <c r="E258" s="52"/>
    </row>
    <row r="259" spans="1:5" ht="20.100000000000001" customHeight="1" x14ac:dyDescent="0.2">
      <c r="A259" s="59"/>
      <c r="B259" s="47"/>
      <c r="C259" s="10"/>
      <c r="D259" s="50"/>
      <c r="E259" s="52"/>
    </row>
    <row r="260" spans="1:5" ht="20.100000000000001" customHeight="1" x14ac:dyDescent="0.2">
      <c r="A260" s="59"/>
      <c r="B260" s="47"/>
      <c r="C260" s="10"/>
      <c r="D260" s="50"/>
      <c r="E260" s="52"/>
    </row>
    <row r="261" spans="1:5" ht="20.100000000000001" customHeight="1" x14ac:dyDescent="0.2">
      <c r="A261" s="59"/>
      <c r="B261" s="47"/>
      <c r="C261" s="10"/>
      <c r="D261" s="50"/>
      <c r="E261" s="52"/>
    </row>
    <row r="262" spans="1:5" ht="20.100000000000001" customHeight="1" x14ac:dyDescent="0.2">
      <c r="A262" s="59"/>
      <c r="B262" s="47"/>
      <c r="C262" s="10"/>
      <c r="D262" s="50"/>
      <c r="E262" s="52"/>
    </row>
    <row r="263" spans="1:5" ht="20.100000000000001" customHeight="1" x14ac:dyDescent="0.2">
      <c r="A263" s="59"/>
      <c r="B263" s="47"/>
      <c r="C263" s="10"/>
      <c r="D263" s="50"/>
      <c r="E263" s="52"/>
    </row>
    <row r="264" spans="1:5" ht="20.100000000000001" customHeight="1" thickBot="1" x14ac:dyDescent="0.25">
      <c r="A264" s="53"/>
      <c r="B264" s="47"/>
      <c r="C264" s="10"/>
      <c r="D264" s="50"/>
      <c r="E264" s="53"/>
    </row>
  </sheetData>
  <sortState ref="A119:E150">
    <sortCondition ref="A150"/>
  </sortState>
  <mergeCells count="2">
    <mergeCell ref="F2:G2"/>
    <mergeCell ref="A1:H1"/>
  </mergeCells>
  <phoneticPr fontId="2" type="noConversion"/>
  <conditionalFormatting sqref="I80:I84 I1:I4 I96:I99 I10:I13 I6:I8 I59:I61 I106:I108 I101:I102 I15:I17 I110:I1048576 I86:I93 I20:I57 I66:I78">
    <cfRule type="cellIs" dxfId="17" priority="27" operator="lessThan">
      <formula>0</formula>
    </cfRule>
  </conditionalFormatting>
  <conditionalFormatting sqref="I79">
    <cfRule type="cellIs" dxfId="16" priority="25" operator="lessThan">
      <formula>0</formula>
    </cfRule>
  </conditionalFormatting>
  <conditionalFormatting sqref="I94:I95">
    <cfRule type="cellIs" dxfId="15" priority="24" operator="lessThan">
      <formula>0</formula>
    </cfRule>
  </conditionalFormatting>
  <conditionalFormatting sqref="I85">
    <cfRule type="cellIs" dxfId="14" priority="23" operator="lessThan">
      <formula>0</formula>
    </cfRule>
  </conditionalFormatting>
  <conditionalFormatting sqref="I64">
    <cfRule type="cellIs" dxfId="13" priority="21" operator="lessThan">
      <formula>0</formula>
    </cfRule>
  </conditionalFormatting>
  <conditionalFormatting sqref="I65">
    <cfRule type="cellIs" dxfId="12" priority="19" operator="lessThan">
      <formula>0</formula>
    </cfRule>
  </conditionalFormatting>
  <conditionalFormatting sqref="I109">
    <cfRule type="cellIs" dxfId="11" priority="15" operator="lessThan">
      <formula>0</formula>
    </cfRule>
  </conditionalFormatting>
  <conditionalFormatting sqref="I9">
    <cfRule type="cellIs" dxfId="10" priority="14" operator="lessThan">
      <formula>0</formula>
    </cfRule>
  </conditionalFormatting>
  <conditionalFormatting sqref="I5">
    <cfRule type="cellIs" dxfId="9" priority="13" operator="lessThan">
      <formula>0</formula>
    </cfRule>
  </conditionalFormatting>
  <conditionalFormatting sqref="I19">
    <cfRule type="cellIs" dxfId="8" priority="12" operator="lessThan">
      <formula>0</formula>
    </cfRule>
  </conditionalFormatting>
  <conditionalFormatting sqref="I62:I63">
    <cfRule type="cellIs" dxfId="7" priority="11" operator="lessThan">
      <formula>0</formula>
    </cfRule>
  </conditionalFormatting>
  <conditionalFormatting sqref="I105">
    <cfRule type="cellIs" dxfId="6" priority="9" operator="lessThan">
      <formula>0</formula>
    </cfRule>
  </conditionalFormatting>
  <conditionalFormatting sqref="I104">
    <cfRule type="cellIs" dxfId="5" priority="8" operator="lessThan">
      <formula>0</formula>
    </cfRule>
  </conditionalFormatting>
  <conditionalFormatting sqref="I58">
    <cfRule type="cellIs" dxfId="4" priority="7" operator="lessThan">
      <formula>0</formula>
    </cfRule>
  </conditionalFormatting>
  <conditionalFormatting sqref="I100">
    <cfRule type="cellIs" dxfId="3" priority="6" operator="lessThan">
      <formula>0</formula>
    </cfRule>
  </conditionalFormatting>
  <conditionalFormatting sqref="I14">
    <cfRule type="cellIs" dxfId="2" priority="5" operator="lessThan">
      <formula>0</formula>
    </cfRule>
  </conditionalFormatting>
  <conditionalFormatting sqref="I18">
    <cfRule type="cellIs" dxfId="1" priority="4" operator="lessThan">
      <formula>0</formula>
    </cfRule>
  </conditionalFormatting>
  <conditionalFormatting sqref="I103">
    <cfRule type="cellIs" dxfId="0" priority="1" operator="lessThan">
      <formula>0</formula>
    </cfRule>
  </conditionalFormatting>
  <pageMargins left="0.7" right="0.7" top="0.75" bottom="0.75" header="0.3" footer="0.3"/>
  <pageSetup fitToHeight="0" orientation="portrait" r:id="rId1"/>
  <headerFooter alignWithMargins="0">
    <oddFooter>&amp;LJanuary 2020&amp;C&amp;P&amp;RClubhouse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New ADACO</vt:lpstr>
      <vt:lpstr>Handwritten</vt:lpstr>
      <vt:lpstr>Handwritten!Print_Area</vt:lpstr>
      <vt:lpstr>Handwritten!Print_Titles</vt:lpstr>
    </vt:vector>
  </TitlesOfParts>
  <Company>PCH Hotels &amp; Resorts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Wolfe</dc:creator>
  <cp:lastModifiedBy>Beverage Control</cp:lastModifiedBy>
  <cp:lastPrinted>2020-02-01T20:42:06Z</cp:lastPrinted>
  <dcterms:created xsi:type="dcterms:W3CDTF">2009-04-04T23:54:03Z</dcterms:created>
  <dcterms:modified xsi:type="dcterms:W3CDTF">2020-02-02T05:34:49Z</dcterms:modified>
</cp:coreProperties>
</file>