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" yWindow="2120" windowWidth="31560" windowHeight="15060" tabRatio="500"/>
  </bookViews>
  <sheets>
    <sheet name="C and O2 reqs of biosynthesis" sheetId="2" r:id="rId1"/>
    <sheet name="Composition of Woo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2" l="1"/>
  <c r="D7" i="2"/>
  <c r="X7" i="2"/>
  <c r="X8" i="2"/>
  <c r="X9" i="2"/>
  <c r="X10" i="2"/>
  <c r="X11" i="2"/>
  <c r="X4" i="2"/>
  <c r="X5" i="2"/>
  <c r="V7" i="2"/>
  <c r="V8" i="2"/>
  <c r="V9" i="2"/>
  <c r="V10" i="2"/>
  <c r="V11" i="2"/>
  <c r="V4" i="2"/>
  <c r="Y7" i="2"/>
  <c r="Y8" i="2"/>
  <c r="Y9" i="2"/>
  <c r="Y10" i="2"/>
  <c r="Y11" i="2"/>
  <c r="Y4" i="2"/>
  <c r="V5" i="2"/>
  <c r="Z5" i="2"/>
  <c r="X6" i="2"/>
  <c r="V6" i="2"/>
  <c r="C7" i="2"/>
  <c r="R7" i="2"/>
  <c r="R8" i="2"/>
  <c r="R9" i="2"/>
  <c r="R10" i="2"/>
  <c r="R11" i="2"/>
  <c r="R4" i="2"/>
  <c r="R5" i="2"/>
  <c r="P7" i="2"/>
  <c r="P8" i="2"/>
  <c r="P9" i="2"/>
  <c r="P10" i="2"/>
  <c r="P11" i="2"/>
  <c r="P4" i="2"/>
  <c r="S7" i="2"/>
  <c r="S8" i="2"/>
  <c r="S9" i="2"/>
  <c r="S10" i="2"/>
  <c r="S11" i="2"/>
  <c r="S4" i="2"/>
  <c r="P5" i="2"/>
  <c r="T5" i="2"/>
  <c r="R6" i="2"/>
  <c r="P6" i="2"/>
  <c r="B7" i="2"/>
  <c r="L7" i="2"/>
  <c r="L8" i="2"/>
  <c r="L9" i="2"/>
  <c r="L10" i="2"/>
  <c r="L11" i="2"/>
  <c r="L4" i="2"/>
  <c r="L5" i="2"/>
  <c r="J7" i="2"/>
  <c r="J8" i="2"/>
  <c r="J9" i="2"/>
  <c r="J10" i="2"/>
  <c r="J11" i="2"/>
  <c r="J4" i="2"/>
  <c r="M7" i="2"/>
  <c r="M8" i="2"/>
  <c r="M9" i="2"/>
  <c r="M10" i="2"/>
  <c r="M11" i="2"/>
  <c r="M4" i="2"/>
  <c r="J5" i="2"/>
  <c r="N5" i="2"/>
  <c r="L6" i="2"/>
  <c r="J6" i="2"/>
  <c r="W7" i="2"/>
  <c r="W8" i="2"/>
  <c r="W9" i="2"/>
  <c r="W10" i="2"/>
  <c r="W11" i="2"/>
  <c r="W4" i="2"/>
  <c r="W14" i="2"/>
  <c r="W15" i="2"/>
  <c r="Q7" i="2"/>
  <c r="Q8" i="2"/>
  <c r="Q9" i="2"/>
  <c r="Q10" i="2"/>
  <c r="Q11" i="2"/>
  <c r="Q4" i="2"/>
  <c r="Q14" i="2"/>
  <c r="Q15" i="2"/>
  <c r="K22" i="2"/>
  <c r="K7" i="2"/>
  <c r="K8" i="2"/>
  <c r="K9" i="2"/>
  <c r="K10" i="2"/>
  <c r="K11" i="2"/>
  <c r="K4" i="2"/>
  <c r="K14" i="2"/>
  <c r="K15" i="2"/>
  <c r="Z6" i="2"/>
  <c r="T6" i="2"/>
  <c r="N6" i="2"/>
  <c r="B42" i="2"/>
  <c r="B34" i="2"/>
  <c r="D12" i="2"/>
  <c r="C12" i="2"/>
  <c r="B12" i="2"/>
  <c r="L13" i="1"/>
  <c r="T7" i="1"/>
  <c r="T13" i="1"/>
  <c r="L7" i="1"/>
  <c r="T14" i="1"/>
  <c r="T12" i="1"/>
  <c r="T11" i="1"/>
  <c r="T6" i="1"/>
  <c r="L14" i="1"/>
  <c r="L12" i="1"/>
  <c r="L11" i="1"/>
  <c r="L6" i="1"/>
  <c r="D7" i="1"/>
  <c r="N7" i="1"/>
  <c r="O7" i="1"/>
  <c r="C7" i="1"/>
</calcChain>
</file>

<file path=xl/sharedStrings.xml><?xml version="1.0" encoding="utf-8"?>
<sst xmlns="http://schemas.openxmlformats.org/spreadsheetml/2006/main" count="139" uniqueCount="100">
  <si>
    <t>Composition of Wood</t>
  </si>
  <si>
    <t>Ragauskas, Art</t>
  </si>
  <si>
    <t>GA Tech</t>
  </si>
  <si>
    <t>Pinus sylvestris</t>
  </si>
  <si>
    <t>Picea glauca</t>
  </si>
  <si>
    <t>Eucalyptus camaldulensis</t>
  </si>
  <si>
    <t>Betula verrucosa</t>
  </si>
  <si>
    <t>Hemicellulose</t>
  </si>
  <si>
    <t>Cellulose</t>
  </si>
  <si>
    <t>Glucomannan</t>
  </si>
  <si>
    <t>Glucoronoxylan</t>
  </si>
  <si>
    <t>Other polysaccharides</t>
  </si>
  <si>
    <t>"Chemical composition of wood"</t>
  </si>
  <si>
    <t>Lignin</t>
  </si>
  <si>
    <t>Total extractives</t>
  </si>
  <si>
    <t>Density</t>
  </si>
  <si>
    <t>Western</t>
  </si>
  <si>
    <t>white pine</t>
  </si>
  <si>
    <t>White</t>
  </si>
  <si>
    <t>spruce</t>
  </si>
  <si>
    <t>Norway</t>
  </si>
  <si>
    <t>Black</t>
  </si>
  <si>
    <t>Loblolly</t>
  </si>
  <si>
    <t>pine</t>
  </si>
  <si>
    <t>Slash pine</t>
  </si>
  <si>
    <t>Jack Pine</t>
  </si>
  <si>
    <t>Yellow</t>
  </si>
  <si>
    <t>Birch</t>
  </si>
  <si>
    <t>Red</t>
  </si>
  <si>
    <t>Maple</t>
  </si>
  <si>
    <t>Poplar</t>
  </si>
  <si>
    <t xml:space="preserve">Quaking </t>
  </si>
  <si>
    <t>Aspen</t>
  </si>
  <si>
    <t>Populus tremuloides</t>
  </si>
  <si>
    <t xml:space="preserve">Silver </t>
  </si>
  <si>
    <t>Pinus monticola</t>
  </si>
  <si>
    <t>Pinus mariana</t>
  </si>
  <si>
    <t>Picea abies</t>
  </si>
  <si>
    <t>Pinus taeda</t>
  </si>
  <si>
    <t>Pinus elliottii</t>
  </si>
  <si>
    <t>Pinus banksiana</t>
  </si>
  <si>
    <t>Betula allegheniensis</t>
  </si>
  <si>
    <t>Acerrubrum</t>
  </si>
  <si>
    <t>Liriodendron tulipifera</t>
  </si>
  <si>
    <t>SOFTWOOD</t>
  </si>
  <si>
    <t>AVERAGE</t>
  </si>
  <si>
    <t>HARDWOOD</t>
  </si>
  <si>
    <t>CONSENSUS</t>
  </si>
  <si>
    <t>Fraction</t>
  </si>
  <si>
    <t>by mass</t>
  </si>
  <si>
    <t>Softwood</t>
  </si>
  <si>
    <t>PV</t>
  </si>
  <si>
    <t>mass product</t>
  </si>
  <si>
    <t>ORF</t>
  </si>
  <si>
    <t>mass oxygen consumed</t>
  </si>
  <si>
    <t>CPF</t>
  </si>
  <si>
    <t>mass co2 produced</t>
  </si>
  <si>
    <t>Maize</t>
  </si>
  <si>
    <t>Nitrogenous</t>
  </si>
  <si>
    <t>Lipids</t>
  </si>
  <si>
    <t>Carbohydrates</t>
  </si>
  <si>
    <t>Organic Acids</t>
  </si>
  <si>
    <t>SUM</t>
  </si>
  <si>
    <t>Softwoods</t>
  </si>
  <si>
    <t>Hardwoods</t>
  </si>
  <si>
    <t>Leaves</t>
  </si>
  <si>
    <t>%C of CH2O</t>
  </si>
  <si>
    <t>%C of CO2</t>
  </si>
  <si>
    <t>%C of product</t>
  </si>
  <si>
    <t>%C of substrate</t>
  </si>
  <si>
    <t>Hardwood</t>
  </si>
  <si>
    <t>%C</t>
  </si>
  <si>
    <t>per mass substrate</t>
  </si>
  <si>
    <t>mass C</t>
  </si>
  <si>
    <t>C12-alkane</t>
  </si>
  <si>
    <t>C24-alkane</t>
  </si>
  <si>
    <t>C2 (ethane)</t>
  </si>
  <si>
    <t>Wax</t>
  </si>
  <si>
    <t>Amino Acids</t>
  </si>
  <si>
    <t>Glycine</t>
  </si>
  <si>
    <t>Proline</t>
  </si>
  <si>
    <t>Glutamine</t>
  </si>
  <si>
    <t>Tryptophan</t>
  </si>
  <si>
    <t>Protein</t>
  </si>
  <si>
    <t>Rubisco</t>
  </si>
  <si>
    <t>Citric acid</t>
  </si>
  <si>
    <t>Aconitic acid</t>
  </si>
  <si>
    <t>Oxalic acid</t>
  </si>
  <si>
    <t>AVG</t>
  </si>
  <si>
    <t>By Mass</t>
  </si>
  <si>
    <t>By C</t>
  </si>
  <si>
    <t>Corrected</t>
  </si>
  <si>
    <t>massO2/massCO2</t>
  </si>
  <si>
    <t>molO2/molCO2</t>
  </si>
  <si>
    <t>Coefficients from Penning de Vries 1974</t>
  </si>
  <si>
    <t>Oxygen Demand Factor for Growth - ODF-G</t>
  </si>
  <si>
    <t>Oxygen Demand Factor for Maintenance ODF-M</t>
  </si>
  <si>
    <t>Gstem,H2O (mol air /indiv/s) = FO2(molO2/indiv/s) / (0.21-O2 in cambium) *sqrt(32)/sqrt(18)</t>
  </si>
  <si>
    <t>FO2 = Flux of O2 (molO2/indiv/s) = [Growth Resp (molCO2/indiv/s) * Oxygen Demand Factor - G (molO2/molCO2)  + Maint Resp * OXD-M]</t>
  </si>
  <si>
    <t>Coniferyl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</si>
</sst>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1"/>
    </xf>
    <xf numFmtId="2" fontId="0" fillId="0" borderId="1" xfId="0" applyNumberFormat="1" applyBorder="1"/>
    <xf numFmtId="165" fontId="0" fillId="0" borderId="2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2" borderId="4" xfId="0" applyFill="1" applyBorder="1"/>
    <xf numFmtId="165" fontId="0" fillId="2" borderId="5" xfId="0" applyNumberFormat="1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3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M10" sqref="M10"/>
    </sheetView>
  </sheetViews>
  <sheetFormatPr baseColWidth="10" defaultRowHeight="15" x14ac:dyDescent="0"/>
  <cols>
    <col min="1" max="1" width="14.6640625" bestFit="1" customWidth="1"/>
    <col min="2" max="14" width="9.33203125" customWidth="1"/>
    <col min="15" max="15" width="3" customWidth="1"/>
    <col min="16" max="20" width="9.33203125" customWidth="1"/>
    <col min="21" max="21" width="2.83203125" customWidth="1"/>
    <col min="22" max="26" width="9.33203125" customWidth="1"/>
  </cols>
  <sheetData>
    <row r="1" spans="1:26">
      <c r="E1" t="s">
        <v>94</v>
      </c>
    </row>
    <row r="2" spans="1:26">
      <c r="B2" t="s">
        <v>50</v>
      </c>
      <c r="C2" t="s">
        <v>70</v>
      </c>
      <c r="D2" t="s">
        <v>57</v>
      </c>
      <c r="E2" t="s">
        <v>51</v>
      </c>
      <c r="F2" t="s">
        <v>53</v>
      </c>
      <c r="G2" t="s">
        <v>55</v>
      </c>
      <c r="H2" t="s">
        <v>73</v>
      </c>
      <c r="J2" t="s">
        <v>51</v>
      </c>
      <c r="K2" t="s">
        <v>53</v>
      </c>
      <c r="L2" t="s">
        <v>55</v>
      </c>
      <c r="P2" t="s">
        <v>51</v>
      </c>
      <c r="Q2" t="s">
        <v>53</v>
      </c>
      <c r="R2" t="s">
        <v>55</v>
      </c>
      <c r="V2" t="s">
        <v>51</v>
      </c>
      <c r="W2" t="s">
        <v>53</v>
      </c>
      <c r="X2" t="s">
        <v>55</v>
      </c>
    </row>
    <row r="3" spans="1:26" ht="16" thickBot="1">
      <c r="B3" t="s">
        <v>48</v>
      </c>
      <c r="C3" t="s">
        <v>48</v>
      </c>
      <c r="D3" t="s">
        <v>48</v>
      </c>
      <c r="E3" t="s">
        <v>52</v>
      </c>
      <c r="F3" t="s">
        <v>54</v>
      </c>
      <c r="G3" t="s">
        <v>56</v>
      </c>
      <c r="H3" t="s">
        <v>52</v>
      </c>
      <c r="J3" t="s">
        <v>63</v>
      </c>
      <c r="K3" t="s">
        <v>63</v>
      </c>
      <c r="L3" t="s">
        <v>63</v>
      </c>
      <c r="P3" t="s">
        <v>64</v>
      </c>
      <c r="Q3" t="s">
        <v>64</v>
      </c>
      <c r="R3" t="s">
        <v>64</v>
      </c>
      <c r="V3" t="s">
        <v>65</v>
      </c>
      <c r="W3" t="s">
        <v>65</v>
      </c>
      <c r="X3" t="s">
        <v>65</v>
      </c>
    </row>
    <row r="4" spans="1:26" ht="16" thickBot="1">
      <c r="B4" t="s">
        <v>49</v>
      </c>
      <c r="C4" t="s">
        <v>49</v>
      </c>
      <c r="D4" t="s">
        <v>49</v>
      </c>
      <c r="E4" t="s">
        <v>72</v>
      </c>
      <c r="F4" t="s">
        <v>72</v>
      </c>
      <c r="G4" t="s">
        <v>72</v>
      </c>
      <c r="I4" t="s">
        <v>89</v>
      </c>
      <c r="J4" s="6">
        <f>SUM(J7:J11)</f>
        <v>0.756521</v>
      </c>
      <c r="K4" s="7">
        <f>SUM(K7:K11)</f>
        <v>1.221E-2</v>
      </c>
      <c r="L4" s="9">
        <f>SUM(L7:L11)</f>
        <v>0.10677799999999998</v>
      </c>
      <c r="M4" s="8">
        <f>SUM(M7:M11)</f>
        <v>0.50200500000000003</v>
      </c>
      <c r="N4" s="10"/>
      <c r="O4" s="10"/>
      <c r="P4" s="6">
        <f>SUM(P7:P11)</f>
        <v>0.76451599999999997</v>
      </c>
      <c r="Q4" s="7">
        <f>SUM(Q7:Q11)</f>
        <v>1.11E-2</v>
      </c>
      <c r="R4" s="9">
        <f>SUM(R7:R11)</f>
        <v>0.10263799999999999</v>
      </c>
      <c r="S4" s="8">
        <f>SUM(S7:S11)</f>
        <v>0.49707499999999999</v>
      </c>
      <c r="T4" s="10"/>
      <c r="U4" s="10"/>
      <c r="V4" s="6">
        <f>SUM(V7:V11)</f>
        <v>0.73592999999999997</v>
      </c>
      <c r="W4" s="7">
        <f>SUM(W7:W11)</f>
        <v>5.2320000000000005E-3</v>
      </c>
      <c r="X4" s="9">
        <f>SUM(X7:X11)</f>
        <v>0.14705000000000001</v>
      </c>
      <c r="Y4" s="8">
        <f>SUM(Y7:Y11)</f>
        <v>0.48530999999999996</v>
      </c>
    </row>
    <row r="5" spans="1:26">
      <c r="A5" s="5" t="s">
        <v>8</v>
      </c>
      <c r="B5" s="4">
        <v>42</v>
      </c>
      <c r="C5" s="4">
        <v>45</v>
      </c>
      <c r="D5" s="4">
        <v>27</v>
      </c>
      <c r="E5" s="2"/>
      <c r="F5" s="1"/>
      <c r="G5" s="2"/>
      <c r="H5" s="3">
        <v>0.44</v>
      </c>
      <c r="I5" t="s">
        <v>90</v>
      </c>
      <c r="J5" s="2">
        <f>J4*M4/$B$20</f>
        <v>0.94944331151250005</v>
      </c>
      <c r="K5" s="2"/>
      <c r="L5" s="2">
        <f>L4*$B$17/$B$16</f>
        <v>7.2795901499999982E-2</v>
      </c>
      <c r="M5" s="2"/>
      <c r="N5" s="2">
        <f>SUM(J5,L5)</f>
        <v>1.0222392130125</v>
      </c>
      <c r="O5" s="2"/>
      <c r="P5" s="2">
        <f>P4*S4/$B$20</f>
        <v>0.95005447674999988</v>
      </c>
      <c r="Q5" s="2"/>
      <c r="R5" s="2">
        <f>R4*$B$17/$B$16</f>
        <v>6.9973456499999989E-2</v>
      </c>
      <c r="S5" s="2"/>
      <c r="T5" s="2">
        <f>SUM(P5,R5)</f>
        <v>1.02002793325</v>
      </c>
      <c r="U5" s="2"/>
      <c r="V5" s="2">
        <f>V4*Y4/$B$20</f>
        <v>0.8928854707499998</v>
      </c>
      <c r="W5" s="2"/>
      <c r="X5" s="2">
        <f>X4*$B$17/$B$16</f>
        <v>0.10025133750000001</v>
      </c>
      <c r="Y5" s="2"/>
      <c r="Z5" s="2">
        <f>SUM(V5,X5)</f>
        <v>0.99313680824999984</v>
      </c>
    </row>
    <row r="6" spans="1:26">
      <c r="A6" s="5" t="s">
        <v>7</v>
      </c>
      <c r="B6" s="4">
        <v>27.5</v>
      </c>
      <c r="C6" s="4">
        <v>27.5</v>
      </c>
      <c r="D6" s="4">
        <v>27</v>
      </c>
      <c r="E6" s="2"/>
      <c r="F6" s="1"/>
      <c r="G6" s="2"/>
      <c r="H6" s="2">
        <v>0.47499999999999998</v>
      </c>
      <c r="I6" s="11" t="s">
        <v>91</v>
      </c>
      <c r="J6" s="12">
        <f>J5/N5</f>
        <v>0.92878780174605791</v>
      </c>
      <c r="K6" s="13"/>
      <c r="L6" s="12">
        <f>L5/N5</f>
        <v>7.1212198253942177E-2</v>
      </c>
      <c r="M6" s="12"/>
      <c r="N6" s="12">
        <f>SUM(J6,L6)</f>
        <v>1</v>
      </c>
      <c r="O6" s="12"/>
      <c r="P6" s="12">
        <f>P5/T5</f>
        <v>0.93140045069447108</v>
      </c>
      <c r="Q6" s="13"/>
      <c r="R6" s="12">
        <f>R5/T5</f>
        <v>6.8599549305528779E-2</v>
      </c>
      <c r="S6" s="12"/>
      <c r="T6" s="12">
        <f>SUM(P6,R6)</f>
        <v>0.99999999999999989</v>
      </c>
      <c r="U6" s="12"/>
      <c r="V6" s="12">
        <f>V5/Z5</f>
        <v>0.89905586353540523</v>
      </c>
      <c r="W6" s="13"/>
      <c r="X6" s="12">
        <f>X5/Z5</f>
        <v>0.1009441364645947</v>
      </c>
      <c r="Y6" s="12"/>
      <c r="Z6" s="14">
        <f>SUM(V6,X6)</f>
        <v>0.99999999999999989</v>
      </c>
    </row>
    <row r="7" spans="1:26">
      <c r="A7" t="s">
        <v>60</v>
      </c>
      <c r="B7" s="4">
        <f>SUM(B5:B6)</f>
        <v>69.5</v>
      </c>
      <c r="C7" s="4">
        <f>SUM(C5:C6)</f>
        <v>72.5</v>
      </c>
      <c r="D7" s="4">
        <f>SUM(D5:D6)</f>
        <v>54</v>
      </c>
      <c r="E7" s="2">
        <v>0.85299999999999998</v>
      </c>
      <c r="F7" s="1">
        <v>0</v>
      </c>
      <c r="G7" s="2">
        <v>5.7000000000000002E-2</v>
      </c>
      <c r="H7" s="3">
        <v>0.44400000000000001</v>
      </c>
      <c r="J7" s="3">
        <f>$B7*E7/100</f>
        <v>0.592835</v>
      </c>
      <c r="K7" s="3">
        <f>$B7*F7/100</f>
        <v>0</v>
      </c>
      <c r="L7" s="3">
        <f>$B7*G7/100</f>
        <v>3.9614999999999997E-2</v>
      </c>
      <c r="M7" s="3">
        <f>$B7*H7/100</f>
        <v>0.30858000000000002</v>
      </c>
      <c r="N7" s="3"/>
      <c r="O7" s="3"/>
      <c r="P7" s="3">
        <f>$C7*E7/100</f>
        <v>0.618425</v>
      </c>
      <c r="Q7" s="3">
        <f t="shared" ref="Q7:S11" si="0">$C7*F7/100</f>
        <v>0</v>
      </c>
      <c r="R7" s="3">
        <f t="shared" si="0"/>
        <v>4.1325000000000001E-2</v>
      </c>
      <c r="S7" s="3">
        <f t="shared" si="0"/>
        <v>0.32189999999999996</v>
      </c>
      <c r="T7" s="3"/>
      <c r="U7" s="3"/>
      <c r="V7" s="3">
        <f>$D7*E7/100</f>
        <v>0.46061999999999997</v>
      </c>
      <c r="W7" s="3">
        <f t="shared" ref="W7:Y11" si="1">$D7*F7/100</f>
        <v>0</v>
      </c>
      <c r="X7" s="3">
        <f t="shared" si="1"/>
        <v>3.0780000000000002E-2</v>
      </c>
      <c r="Y7" s="3">
        <f t="shared" si="1"/>
        <v>0.23976</v>
      </c>
    </row>
    <row r="8" spans="1:26">
      <c r="A8" t="s">
        <v>13</v>
      </c>
      <c r="B8" s="4">
        <v>27.5</v>
      </c>
      <c r="C8" s="4">
        <v>25</v>
      </c>
      <c r="D8" s="4">
        <v>8</v>
      </c>
      <c r="E8" s="2">
        <v>0.48299999999999998</v>
      </c>
      <c r="F8" s="1">
        <v>4.4400000000000002E-2</v>
      </c>
      <c r="G8" s="2">
        <v>0.24399999999999999</v>
      </c>
      <c r="H8" s="3">
        <v>0.66</v>
      </c>
      <c r="J8" s="3">
        <f t="shared" ref="J8:J11" si="2">$B8*E8/100</f>
        <v>0.132825</v>
      </c>
      <c r="K8" s="3">
        <f t="shared" ref="K8:L11" si="3">$B8*F8/100</f>
        <v>1.221E-2</v>
      </c>
      <c r="L8" s="3">
        <f t="shared" si="3"/>
        <v>6.7099999999999993E-2</v>
      </c>
      <c r="M8" s="3">
        <f t="shared" ref="M8:M11" si="4">$B8*H8/100</f>
        <v>0.18150000000000002</v>
      </c>
      <c r="N8" s="3"/>
      <c r="O8" s="3"/>
      <c r="P8" s="3">
        <f t="shared" ref="P8:P11" si="5">$C8*E8/100</f>
        <v>0.12075</v>
      </c>
      <c r="Q8" s="3">
        <f t="shared" si="0"/>
        <v>1.11E-2</v>
      </c>
      <c r="R8" s="3">
        <f t="shared" si="0"/>
        <v>6.0999999999999999E-2</v>
      </c>
      <c r="S8" s="3">
        <f t="shared" si="0"/>
        <v>0.16500000000000001</v>
      </c>
      <c r="T8" s="3"/>
      <c r="U8" s="3"/>
      <c r="V8" s="3">
        <f t="shared" ref="V8:V11" si="6">$D8*E8/100</f>
        <v>3.8640000000000001E-2</v>
      </c>
      <c r="W8" s="3">
        <f t="shared" si="1"/>
        <v>3.552E-3</v>
      </c>
      <c r="X8" s="3">
        <f t="shared" si="1"/>
        <v>1.9519999999999999E-2</v>
      </c>
      <c r="Y8" s="3">
        <f t="shared" si="1"/>
        <v>5.28E-2</v>
      </c>
    </row>
    <row r="9" spans="1:26">
      <c r="A9" t="s">
        <v>58</v>
      </c>
      <c r="B9" s="4">
        <v>0</v>
      </c>
      <c r="C9" s="4">
        <v>0</v>
      </c>
      <c r="D9" s="4">
        <v>30</v>
      </c>
      <c r="E9" s="2">
        <v>0.62</v>
      </c>
      <c r="F9" s="1">
        <v>5.5999999999999999E-3</v>
      </c>
      <c r="G9" s="2">
        <v>0.249</v>
      </c>
      <c r="H9" s="3">
        <v>0.47</v>
      </c>
      <c r="J9" s="3">
        <f t="shared" si="2"/>
        <v>0</v>
      </c>
      <c r="K9" s="3">
        <f t="shared" si="3"/>
        <v>0</v>
      </c>
      <c r="L9" s="3">
        <f t="shared" si="3"/>
        <v>0</v>
      </c>
      <c r="M9" s="3">
        <f t="shared" si="4"/>
        <v>0</v>
      </c>
      <c r="N9" s="3"/>
      <c r="O9" s="3"/>
      <c r="P9" s="3">
        <f t="shared" si="5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/>
      <c r="U9" s="3"/>
      <c r="V9" s="3">
        <f t="shared" si="6"/>
        <v>0.18600000000000003</v>
      </c>
      <c r="W9" s="3">
        <f t="shared" si="1"/>
        <v>1.6800000000000001E-3</v>
      </c>
      <c r="X9" s="3">
        <f t="shared" si="1"/>
        <v>7.4700000000000003E-2</v>
      </c>
      <c r="Y9" s="3">
        <f t="shared" si="1"/>
        <v>0.14099999999999999</v>
      </c>
    </row>
    <row r="10" spans="1:26">
      <c r="A10" t="s">
        <v>59</v>
      </c>
      <c r="B10" s="4">
        <v>0.3</v>
      </c>
      <c r="C10" s="4">
        <v>0.3</v>
      </c>
      <c r="D10" s="4">
        <v>5</v>
      </c>
      <c r="E10" s="2">
        <v>0.35099999999999998</v>
      </c>
      <c r="F10" s="1">
        <v>0</v>
      </c>
      <c r="G10" s="2">
        <v>0.47099999999999997</v>
      </c>
      <c r="H10" s="3">
        <v>0.82499999999999996</v>
      </c>
      <c r="J10" s="3">
        <f t="shared" si="2"/>
        <v>1.0529999999999999E-3</v>
      </c>
      <c r="K10" s="3">
        <f t="shared" si="3"/>
        <v>0</v>
      </c>
      <c r="L10" s="3">
        <f t="shared" si="3"/>
        <v>1.4129999999999998E-3</v>
      </c>
      <c r="M10" s="3">
        <f t="shared" si="4"/>
        <v>2.4749999999999998E-3</v>
      </c>
      <c r="N10" s="3"/>
      <c r="O10" s="3"/>
      <c r="P10" s="3">
        <f t="shared" si="5"/>
        <v>1.0529999999999999E-3</v>
      </c>
      <c r="Q10" s="3">
        <f t="shared" si="0"/>
        <v>0</v>
      </c>
      <c r="R10" s="3">
        <f t="shared" si="0"/>
        <v>1.4129999999999998E-3</v>
      </c>
      <c r="S10" s="3">
        <f t="shared" si="0"/>
        <v>2.4749999999999998E-3</v>
      </c>
      <c r="T10" s="3"/>
      <c r="U10" s="3"/>
      <c r="V10" s="3">
        <f t="shared" si="6"/>
        <v>1.755E-2</v>
      </c>
      <c r="W10" s="3">
        <f t="shared" si="1"/>
        <v>0</v>
      </c>
      <c r="X10" s="3">
        <f t="shared" si="1"/>
        <v>2.3550000000000001E-2</v>
      </c>
      <c r="Y10" s="3">
        <f t="shared" si="1"/>
        <v>4.1250000000000002E-2</v>
      </c>
    </row>
    <row r="11" spans="1:26">
      <c r="A11" t="s">
        <v>61</v>
      </c>
      <c r="B11" s="4">
        <v>2.7</v>
      </c>
      <c r="C11" s="4">
        <v>2.2000000000000002</v>
      </c>
      <c r="D11" s="4">
        <v>3</v>
      </c>
      <c r="E11" s="2">
        <v>1.1040000000000001</v>
      </c>
      <c r="F11" s="1">
        <v>0</v>
      </c>
      <c r="G11" s="2">
        <v>-0.05</v>
      </c>
      <c r="H11" s="3">
        <v>0.35</v>
      </c>
      <c r="J11" s="3">
        <f t="shared" si="2"/>
        <v>2.9808000000000005E-2</v>
      </c>
      <c r="K11" s="3">
        <f t="shared" si="3"/>
        <v>0</v>
      </c>
      <c r="L11" s="3">
        <f t="shared" si="3"/>
        <v>-1.3500000000000001E-3</v>
      </c>
      <c r="M11" s="3">
        <f t="shared" si="4"/>
        <v>9.4500000000000001E-3</v>
      </c>
      <c r="N11" s="3"/>
      <c r="O11" s="3"/>
      <c r="P11" s="3">
        <f t="shared" si="5"/>
        <v>2.4288000000000004E-2</v>
      </c>
      <c r="Q11" s="3">
        <f t="shared" si="0"/>
        <v>0</v>
      </c>
      <c r="R11" s="3">
        <f t="shared" si="0"/>
        <v>-1.1000000000000001E-3</v>
      </c>
      <c r="S11" s="3">
        <f t="shared" si="0"/>
        <v>7.7000000000000002E-3</v>
      </c>
      <c r="T11" s="3"/>
      <c r="U11" s="3"/>
      <c r="V11" s="3">
        <f t="shared" si="6"/>
        <v>3.3120000000000004E-2</v>
      </c>
      <c r="W11" s="3">
        <f t="shared" si="1"/>
        <v>0</v>
      </c>
      <c r="X11" s="3">
        <f t="shared" si="1"/>
        <v>-1.5000000000000002E-3</v>
      </c>
      <c r="Y11" s="3">
        <f t="shared" si="1"/>
        <v>1.0499999999999999E-2</v>
      </c>
    </row>
    <row r="12" spans="1:26">
      <c r="A12" t="s">
        <v>62</v>
      </c>
      <c r="B12" s="4">
        <f>SUM(B7:B11)</f>
        <v>100</v>
      </c>
      <c r="C12" s="4">
        <f>SUM(C7:C11)</f>
        <v>100</v>
      </c>
      <c r="D12" s="4">
        <f>SUM(D7:D11)</f>
        <v>100</v>
      </c>
      <c r="H12" s="4"/>
    </row>
    <row r="13" spans="1:26">
      <c r="I13" t="s">
        <v>95</v>
      </c>
    </row>
    <row r="14" spans="1:26">
      <c r="A14" t="s">
        <v>71</v>
      </c>
      <c r="B14" s="4">
        <v>47.5</v>
      </c>
      <c r="C14" s="4">
        <v>52.5</v>
      </c>
      <c r="D14" s="4">
        <v>43.6</v>
      </c>
      <c r="G14" s="4"/>
      <c r="H14" s="4"/>
      <c r="I14" t="s">
        <v>92</v>
      </c>
      <c r="K14" s="2">
        <f>K4/L4*$B$16/$B$17</f>
        <v>0.16772922305248192</v>
      </c>
      <c r="Q14" s="2">
        <f>Q4/R4*$B$16/$B$17</f>
        <v>0.15863158053368426</v>
      </c>
      <c r="W14" s="2">
        <f>W4/X4*$B$16/$B$17</f>
        <v>5.2188829899650971E-2</v>
      </c>
    </row>
    <row r="15" spans="1:26">
      <c r="A15" t="s">
        <v>68</v>
      </c>
      <c r="B15" s="2">
        <v>0.49</v>
      </c>
      <c r="I15" t="s">
        <v>93</v>
      </c>
      <c r="K15" s="2">
        <f>K14*44/32</f>
        <v>0.23062768169716263</v>
      </c>
      <c r="Q15" s="2">
        <f>Q14*44/32</f>
        <v>0.21811842323381586</v>
      </c>
      <c r="W15" s="2">
        <f>W14*44/32</f>
        <v>7.1759641112020087E-2</v>
      </c>
    </row>
    <row r="16" spans="1:26">
      <c r="A16" t="s">
        <v>69</v>
      </c>
      <c r="B16" s="2">
        <v>0.4</v>
      </c>
    </row>
    <row r="17" spans="1:11">
      <c r="A17" t="s">
        <v>67</v>
      </c>
      <c r="B17" s="2">
        <v>0.2727</v>
      </c>
    </row>
    <row r="18" spans="1:11" ht="23">
      <c r="B18" s="2"/>
      <c r="I18" s="15" t="s">
        <v>98</v>
      </c>
    </row>
    <row r="19" spans="1:11" ht="23">
      <c r="B19" s="2"/>
      <c r="I19" s="15" t="s">
        <v>97</v>
      </c>
    </row>
    <row r="20" spans="1:11">
      <c r="A20" t="s">
        <v>66</v>
      </c>
      <c r="B20" s="2">
        <v>0.4</v>
      </c>
    </row>
    <row r="21" spans="1:11" ht="16" customHeight="1">
      <c r="B21" s="2"/>
      <c r="I21" t="s">
        <v>96</v>
      </c>
    </row>
    <row r="22" spans="1:11">
      <c r="A22" t="s">
        <v>59</v>
      </c>
      <c r="B22" s="2"/>
      <c r="I22" t="s">
        <v>92</v>
      </c>
      <c r="K22" s="3">
        <f>K23*32/44</f>
        <v>0.72727272727272729</v>
      </c>
    </row>
    <row r="23" spans="1:11">
      <c r="A23" t="s">
        <v>76</v>
      </c>
      <c r="B23" s="2">
        <v>0.82</v>
      </c>
      <c r="I23" t="s">
        <v>93</v>
      </c>
      <c r="K23">
        <v>1</v>
      </c>
    </row>
    <row r="24" spans="1:11">
      <c r="A24" t="s">
        <v>74</v>
      </c>
      <c r="B24" s="2">
        <v>0.84</v>
      </c>
    </row>
    <row r="25" spans="1:11">
      <c r="A25" t="s">
        <v>75</v>
      </c>
      <c r="B25" s="2">
        <v>0.85199999999999998</v>
      </c>
    </row>
    <row r="26" spans="1:11">
      <c r="A26" t="s">
        <v>77</v>
      </c>
      <c r="B26" s="2">
        <v>0.79600000000000004</v>
      </c>
    </row>
    <row r="27" spans="1:11">
      <c r="B27" s="2">
        <f>AVERAGE(B23:B26)</f>
        <v>0.82699999999999996</v>
      </c>
    </row>
    <row r="29" spans="1:11">
      <c r="A29" t="s">
        <v>78</v>
      </c>
    </row>
    <row r="30" spans="1:11">
      <c r="A30" t="s">
        <v>79</v>
      </c>
      <c r="B30" s="2">
        <v>0.32</v>
      </c>
    </row>
    <row r="31" spans="1:11">
      <c r="A31" t="s">
        <v>80</v>
      </c>
      <c r="B31" s="2">
        <v>0.53</v>
      </c>
    </row>
    <row r="32" spans="1:11">
      <c r="A32" t="s">
        <v>81</v>
      </c>
      <c r="B32" s="2">
        <v>0.45</v>
      </c>
    </row>
    <row r="33" spans="1:2">
      <c r="A33" t="s">
        <v>82</v>
      </c>
      <c r="B33" s="2">
        <v>0.69</v>
      </c>
    </row>
    <row r="34" spans="1:2">
      <c r="B34" s="2">
        <f>AVERAGE(B30:B33)</f>
        <v>0.4975</v>
      </c>
    </row>
    <row r="35" spans="1:2">
      <c r="A35" t="s">
        <v>83</v>
      </c>
    </row>
    <row r="36" spans="1:2">
      <c r="A36" t="s">
        <v>84</v>
      </c>
      <c r="B36" s="2">
        <v>0.47</v>
      </c>
    </row>
    <row r="38" spans="1:2">
      <c r="A38" t="s">
        <v>61</v>
      </c>
    </row>
    <row r="39" spans="1:2">
      <c r="A39" t="s">
        <v>85</v>
      </c>
      <c r="B39">
        <v>0.375</v>
      </c>
    </row>
    <row r="40" spans="1:2">
      <c r="A40" t="s">
        <v>87</v>
      </c>
      <c r="B40">
        <v>0.26700000000000002</v>
      </c>
    </row>
    <row r="41" spans="1:2">
      <c r="A41" t="s">
        <v>86</v>
      </c>
      <c r="B41">
        <v>0.41</v>
      </c>
    </row>
    <row r="42" spans="1:2">
      <c r="A42" t="s">
        <v>88</v>
      </c>
      <c r="B42" s="2">
        <f>AVERAGE(B39:B41)</f>
        <v>0.35066666666666668</v>
      </c>
    </row>
    <row r="44" spans="1:2">
      <c r="A44" t="s">
        <v>13</v>
      </c>
    </row>
    <row r="45" spans="1:2">
      <c r="A45" t="s">
        <v>99</v>
      </c>
      <c r="B45">
        <v>0.66700000000000004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U12" activeCellId="2" sqref="U6:U7 U11 U12"/>
    </sheetView>
  </sheetViews>
  <sheetFormatPr baseColWidth="10" defaultRowHeight="15" x14ac:dyDescent="0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E3" t="s">
        <v>16</v>
      </c>
      <c r="F3" t="s">
        <v>18</v>
      </c>
      <c r="G3" t="s">
        <v>21</v>
      </c>
      <c r="H3" t="s">
        <v>20</v>
      </c>
      <c r="I3" t="s">
        <v>22</v>
      </c>
      <c r="J3" t="s">
        <v>24</v>
      </c>
      <c r="K3" t="s">
        <v>25</v>
      </c>
      <c r="O3" t="s">
        <v>34</v>
      </c>
      <c r="P3" t="s">
        <v>26</v>
      </c>
      <c r="Q3" t="s">
        <v>28</v>
      </c>
      <c r="R3" t="s">
        <v>26</v>
      </c>
      <c r="S3" t="s">
        <v>31</v>
      </c>
    </row>
    <row r="4" spans="1:21">
      <c r="A4" t="s">
        <v>12</v>
      </c>
      <c r="E4" t="s">
        <v>17</v>
      </c>
      <c r="F4" t="s">
        <v>19</v>
      </c>
      <c r="G4" t="s">
        <v>19</v>
      </c>
      <c r="H4" t="s">
        <v>19</v>
      </c>
      <c r="I4" t="s">
        <v>23</v>
      </c>
      <c r="L4" t="s">
        <v>44</v>
      </c>
      <c r="M4" t="s">
        <v>44</v>
      </c>
      <c r="O4" t="s">
        <v>27</v>
      </c>
      <c r="P4" t="s">
        <v>27</v>
      </c>
      <c r="Q4" t="s">
        <v>29</v>
      </c>
      <c r="R4" t="s">
        <v>30</v>
      </c>
      <c r="S4" t="s">
        <v>32</v>
      </c>
      <c r="T4" t="s">
        <v>46</v>
      </c>
      <c r="U4" t="s">
        <v>46</v>
      </c>
    </row>
    <row r="5" spans="1:21">
      <c r="C5" t="s">
        <v>3</v>
      </c>
      <c r="D5" t="s">
        <v>4</v>
      </c>
      <c r="E5" t="s">
        <v>35</v>
      </c>
      <c r="F5" t="s">
        <v>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45</v>
      </c>
      <c r="M5" t="s">
        <v>47</v>
      </c>
      <c r="N5" t="s">
        <v>5</v>
      </c>
      <c r="O5" t="s">
        <v>6</v>
      </c>
      <c r="P5" t="s">
        <v>41</v>
      </c>
      <c r="Q5" t="s">
        <v>42</v>
      </c>
      <c r="R5" t="s">
        <v>43</v>
      </c>
      <c r="S5" t="s">
        <v>33</v>
      </c>
      <c r="T5" t="s">
        <v>45</v>
      </c>
      <c r="U5" t="s">
        <v>47</v>
      </c>
    </row>
    <row r="6" spans="1:21">
      <c r="A6" t="s">
        <v>8</v>
      </c>
      <c r="C6">
        <v>40</v>
      </c>
      <c r="D6">
        <v>39.5</v>
      </c>
      <c r="E6">
        <v>42.3</v>
      </c>
      <c r="F6">
        <v>42.1</v>
      </c>
      <c r="G6">
        <v>45.8</v>
      </c>
      <c r="H6">
        <v>42.3</v>
      </c>
      <c r="I6">
        <v>43.3</v>
      </c>
      <c r="J6">
        <v>46.1</v>
      </c>
      <c r="K6">
        <v>45.2</v>
      </c>
      <c r="L6" s="4">
        <f>AVERAGE(C6:K6)</f>
        <v>42.955555555555556</v>
      </c>
      <c r="M6" s="4">
        <v>42</v>
      </c>
      <c r="N6">
        <v>45</v>
      </c>
      <c r="O6">
        <v>41</v>
      </c>
      <c r="P6">
        <v>49.4</v>
      </c>
      <c r="Q6">
        <v>44.5</v>
      </c>
      <c r="R6">
        <v>33.5</v>
      </c>
      <c r="S6">
        <v>50.2</v>
      </c>
      <c r="T6" s="4">
        <f>AVERAGE(N6:S6)</f>
        <v>43.933333333333337</v>
      </c>
      <c r="U6" s="4">
        <v>45</v>
      </c>
    </row>
    <row r="7" spans="1:21">
      <c r="A7" t="s">
        <v>7</v>
      </c>
      <c r="C7">
        <f>SUM(C8:C10)</f>
        <v>28.5</v>
      </c>
      <c r="D7">
        <f t="shared" ref="D7" si="0">SUM(D8:D10)</f>
        <v>30.6</v>
      </c>
      <c r="L7" s="4">
        <f>AVERAGE(C7:K7)</f>
        <v>29.55</v>
      </c>
      <c r="M7" s="4">
        <v>27.5</v>
      </c>
      <c r="N7">
        <f>SUM(N8:N10)</f>
        <v>19.2</v>
      </c>
      <c r="O7">
        <f>SUM(O8:O10)</f>
        <v>32.4</v>
      </c>
      <c r="T7" s="4">
        <f>AVERAGE(J7:S7)</f>
        <v>27.162500000000001</v>
      </c>
      <c r="U7" s="4">
        <v>27.5</v>
      </c>
    </row>
    <row r="8" spans="1:21">
      <c r="B8" t="s">
        <v>9</v>
      </c>
      <c r="C8">
        <v>16</v>
      </c>
      <c r="D8">
        <v>17.2</v>
      </c>
      <c r="N8">
        <v>3.1</v>
      </c>
      <c r="O8">
        <v>2.2999999999999998</v>
      </c>
    </row>
    <row r="9" spans="1:21">
      <c r="B9" t="s">
        <v>10</v>
      </c>
      <c r="C9">
        <v>8.9</v>
      </c>
      <c r="D9">
        <v>10.4</v>
      </c>
      <c r="N9">
        <v>14.1</v>
      </c>
      <c r="O9">
        <v>27.5</v>
      </c>
    </row>
    <row r="10" spans="1:21">
      <c r="B10" t="s">
        <v>11</v>
      </c>
      <c r="C10">
        <v>3.6</v>
      </c>
      <c r="D10">
        <v>3</v>
      </c>
      <c r="N10">
        <v>2</v>
      </c>
      <c r="O10">
        <v>2.6</v>
      </c>
    </row>
    <row r="11" spans="1:21">
      <c r="A11" t="s">
        <v>13</v>
      </c>
      <c r="C11">
        <v>27.7</v>
      </c>
      <c r="D11">
        <v>27.5</v>
      </c>
      <c r="E11">
        <v>25.4</v>
      </c>
      <c r="F11">
        <v>27.8</v>
      </c>
      <c r="G11">
        <v>27.3</v>
      </c>
      <c r="H11">
        <v>26.9</v>
      </c>
      <c r="I11">
        <v>28.8</v>
      </c>
      <c r="J11">
        <v>28</v>
      </c>
      <c r="K11">
        <v>28.3</v>
      </c>
      <c r="L11" s="4">
        <f>AVERAGE(C11:K11)</f>
        <v>27.522222222222226</v>
      </c>
      <c r="M11" s="4">
        <v>27.5</v>
      </c>
      <c r="N11">
        <v>31.3</v>
      </c>
      <c r="O11">
        <v>22</v>
      </c>
      <c r="P11">
        <v>21.2</v>
      </c>
      <c r="Q11">
        <v>22.8</v>
      </c>
      <c r="R11">
        <v>25.3</v>
      </c>
      <c r="S11">
        <v>18.2</v>
      </c>
      <c r="T11" s="4">
        <f>AVERAGE(N11:S11)</f>
        <v>23.466666666666665</v>
      </c>
      <c r="U11" s="4">
        <v>25</v>
      </c>
    </row>
    <row r="12" spans="1:21">
      <c r="A12" t="s">
        <v>14</v>
      </c>
      <c r="C12">
        <v>3.5</v>
      </c>
      <c r="D12">
        <v>2.1</v>
      </c>
      <c r="E12">
        <v>8.3000000000000007</v>
      </c>
      <c r="F12">
        <v>2.2999999999999998</v>
      </c>
      <c r="G12">
        <v>2.2000000000000002</v>
      </c>
      <c r="H12">
        <v>11</v>
      </c>
      <c r="I12">
        <v>12.6</v>
      </c>
      <c r="J12">
        <v>8.6</v>
      </c>
      <c r="K12">
        <v>11.3</v>
      </c>
      <c r="L12" s="4">
        <f>AVERAGE(C12:K12)</f>
        <v>6.8777777777777782</v>
      </c>
      <c r="M12" s="4">
        <v>3</v>
      </c>
      <c r="N12">
        <v>2.8</v>
      </c>
      <c r="O12">
        <v>3</v>
      </c>
      <c r="P12">
        <v>2.6</v>
      </c>
      <c r="Q12">
        <v>2.5</v>
      </c>
      <c r="R12">
        <v>3.6</v>
      </c>
      <c r="S12">
        <v>2.4</v>
      </c>
      <c r="T12" s="4">
        <f>AVERAGE(N12:S12)</f>
        <v>2.8166666666666664</v>
      </c>
      <c r="U12" s="4">
        <v>2.5</v>
      </c>
    </row>
    <row r="13" spans="1:21">
      <c r="L13" s="4">
        <f>SUM(L6:L12)</f>
        <v>106.90555555555557</v>
      </c>
      <c r="M13" s="4"/>
      <c r="T13" s="4">
        <f>SUM(T6:T12)</f>
        <v>97.379166666666663</v>
      </c>
    </row>
    <row r="14" spans="1:21">
      <c r="A14" t="s">
        <v>15</v>
      </c>
      <c r="E14">
        <v>350</v>
      </c>
      <c r="F14">
        <v>416</v>
      </c>
      <c r="G14">
        <v>400</v>
      </c>
      <c r="H14">
        <v>368</v>
      </c>
      <c r="I14">
        <v>545</v>
      </c>
      <c r="J14">
        <v>560</v>
      </c>
      <c r="L14" s="4">
        <f>AVERAGE(C14:K14)</f>
        <v>439.83333333333331</v>
      </c>
      <c r="M14" s="4"/>
      <c r="P14">
        <v>657</v>
      </c>
      <c r="Q14">
        <v>561</v>
      </c>
      <c r="R14">
        <v>432</v>
      </c>
      <c r="S14">
        <v>400</v>
      </c>
      <c r="T14" s="4">
        <f>AVERAGE(N14:S14)</f>
        <v>512.5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 and O2 reqs of biosynthesis</vt:lpstr>
      <vt:lpstr>Composition of Wood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Wolf</dc:creator>
  <cp:lastModifiedBy>Adam Wolf</cp:lastModifiedBy>
  <dcterms:created xsi:type="dcterms:W3CDTF">2014-04-27T20:34:38Z</dcterms:created>
  <dcterms:modified xsi:type="dcterms:W3CDTF">2014-04-28T17:44:23Z</dcterms:modified>
</cp:coreProperties>
</file>