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64462/Documents/Dropbox/Documents_LG/Insper/2023.2/Geolocation/Gantt_Chart/Input/"/>
    </mc:Choice>
  </mc:AlternateContent>
  <xr:revisionPtr revIDLastSave="0" documentId="13_ncr:1_{A1674221-5B05-7A4A-8C99-86DC72DEBA75}" xr6:coauthVersionLast="47" xr6:coauthVersionMax="47" xr10:uidLastSave="{00000000-0000-0000-0000-000000000000}"/>
  <bookViews>
    <workbookView xWindow="-120" yWindow="760" windowWidth="29040" windowHeight="15720" xr2:uid="{FA0529D9-7574-43CF-A171-0BF237F316A2}"/>
  </bookViews>
  <sheets>
    <sheet name="Painel" sheetId="9" r:id="rId1"/>
    <sheet name="Resumo" sheetId="8" r:id="rId2"/>
  </sheets>
  <definedNames>
    <definedName name="_xlnm._FilterDatabase" localSheetId="0" hidden="1">Painel!$A:$A</definedName>
    <definedName name="_xlnm.Extract" localSheetId="1">Resumo!$A$1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2" i="9"/>
  <c r="K71" i="9"/>
  <c r="L71" i="9" s="1"/>
  <c r="K70" i="9"/>
  <c r="L70" i="9" s="1"/>
  <c r="K69" i="9"/>
  <c r="L69" i="9" s="1"/>
  <c r="K67" i="9"/>
  <c r="L67" i="9" s="1"/>
  <c r="L66" i="9"/>
  <c r="K66" i="9"/>
  <c r="K65" i="9"/>
  <c r="L65" i="9" s="1"/>
  <c r="L63" i="9"/>
  <c r="K63" i="9"/>
  <c r="K62" i="9"/>
  <c r="L62" i="9" s="1"/>
  <c r="K61" i="9"/>
  <c r="L61" i="9" s="1"/>
  <c r="K60" i="9"/>
  <c r="L60" i="9" s="1"/>
  <c r="K59" i="9"/>
  <c r="L59" i="9" s="1"/>
  <c r="K58" i="9"/>
  <c r="L58" i="9" s="1"/>
  <c r="K57" i="9"/>
  <c r="L57" i="9" s="1"/>
  <c r="K56" i="9"/>
  <c r="L56" i="9" s="1"/>
  <c r="K55" i="9"/>
  <c r="L55" i="9" s="1"/>
  <c r="K54" i="9"/>
  <c r="L54" i="9" s="1"/>
  <c r="K53" i="9"/>
  <c r="L53" i="9" s="1"/>
  <c r="K52" i="9"/>
  <c r="L52" i="9" s="1"/>
  <c r="K51" i="9"/>
  <c r="L51" i="9" s="1"/>
  <c r="K50" i="9"/>
  <c r="L50" i="9" s="1"/>
  <c r="K49" i="9"/>
  <c r="L49" i="9" s="1"/>
  <c r="K48" i="9"/>
  <c r="L48" i="9" s="1"/>
  <c r="K47" i="9"/>
  <c r="L47" i="9" s="1"/>
  <c r="K45" i="9"/>
  <c r="L45" i="9" s="1"/>
  <c r="K44" i="9"/>
  <c r="L44" i="9" s="1"/>
  <c r="K43" i="9"/>
  <c r="L43" i="9" s="1"/>
  <c r="K42" i="9"/>
  <c r="L42" i="9" s="1"/>
  <c r="K41" i="9"/>
  <c r="L41" i="9" s="1"/>
  <c r="K40" i="9"/>
  <c r="L40" i="9" s="1"/>
  <c r="K39" i="9"/>
  <c r="L39" i="9" s="1"/>
  <c r="K38" i="9"/>
  <c r="L38" i="9" s="1"/>
  <c r="K37" i="9"/>
  <c r="L37" i="9" s="1"/>
  <c r="K36" i="9"/>
  <c r="K35" i="9"/>
  <c r="K34" i="9"/>
  <c r="K33" i="9"/>
  <c r="K32" i="9"/>
  <c r="K30" i="9"/>
  <c r="K29" i="9"/>
  <c r="K28" i="9"/>
  <c r="K27" i="9"/>
  <c r="K26" i="9"/>
  <c r="K25" i="9"/>
  <c r="K24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O2" i="9"/>
  <c r="K2" i="9"/>
  <c r="L14" i="9" l="1"/>
  <c r="L18" i="9"/>
  <c r="L7" i="9"/>
  <c r="L9" i="9"/>
  <c r="L21" i="9"/>
  <c r="L16" i="9"/>
  <c r="L17" i="9"/>
  <c r="L20" i="9"/>
  <c r="L8" i="9"/>
  <c r="F2" i="9"/>
  <c r="H2" i="9" s="1"/>
  <c r="F3" i="9" s="1"/>
  <c r="L13" i="9"/>
  <c r="L12" i="9"/>
  <c r="L11" i="9"/>
  <c r="L15" i="9"/>
  <c r="L19" i="9"/>
  <c r="L10" i="9"/>
  <c r="N2" i="9" l="1"/>
  <c r="H3" i="9"/>
  <c r="K3" i="9" l="1"/>
  <c r="L6" i="9" s="1"/>
  <c r="F4" i="9"/>
  <c r="H4" i="9" s="1"/>
  <c r="F5" i="9" s="1"/>
  <c r="N3" i="9"/>
  <c r="L2" i="9" l="1"/>
  <c r="L3" i="9"/>
  <c r="L4" i="9"/>
  <c r="L5" i="9"/>
  <c r="H5" i="9"/>
  <c r="F6" i="9" s="1"/>
  <c r="N4" i="9"/>
  <c r="H6" i="9" l="1"/>
  <c r="N5" i="9"/>
  <c r="F13" i="9" l="1"/>
  <c r="H13" i="9" s="1"/>
  <c r="N13" i="9" s="1"/>
  <c r="F37" i="9"/>
  <c r="H37" i="9" s="1"/>
  <c r="F38" i="9" s="1"/>
  <c r="F7" i="9"/>
  <c r="H7" i="9" s="1"/>
  <c r="N7" i="9" s="1"/>
  <c r="F8" i="9"/>
  <c r="H8" i="9" s="1"/>
  <c r="F9" i="9" s="1"/>
  <c r="F16" i="9"/>
  <c r="H16" i="9" s="1"/>
  <c r="N16" i="9" s="1"/>
  <c r="F17" i="9"/>
  <c r="H17" i="9" s="1"/>
  <c r="F18" i="9"/>
  <c r="H18" i="9" s="1"/>
  <c r="N6" i="9"/>
  <c r="F28" i="9" l="1"/>
  <c r="H28" i="9" s="1"/>
  <c r="F26" i="9" s="1"/>
  <c r="F21" i="9"/>
  <c r="H21" i="9" s="1"/>
  <c r="N21" i="9" s="1"/>
  <c r="F12" i="9"/>
  <c r="H12" i="9" s="1"/>
  <c r="N12" i="9" s="1"/>
  <c r="F44" i="9"/>
  <c r="H44" i="9" s="1"/>
  <c r="F46" i="9" s="1"/>
  <c r="F10" i="9"/>
  <c r="H10" i="9" s="1"/>
  <c r="N10" i="9" s="1"/>
  <c r="F11" i="9"/>
  <c r="H11" i="9" s="1"/>
  <c r="F14" i="9" s="1"/>
  <c r="H9" i="9"/>
  <c r="N9" i="9" s="1"/>
  <c r="N8" i="9"/>
  <c r="N17" i="9"/>
  <c r="N18" i="9"/>
  <c r="H38" i="9"/>
  <c r="F39" i="9" s="1"/>
  <c r="N37" i="9"/>
  <c r="N11" i="9" l="1"/>
  <c r="H14" i="9"/>
  <c r="N38" i="9"/>
  <c r="H39" i="9"/>
  <c r="F40" i="9" s="1"/>
  <c r="N44" i="9"/>
  <c r="N28" i="9"/>
  <c r="H26" i="9"/>
  <c r="F29" i="9" s="1"/>
  <c r="F20" i="9" l="1"/>
  <c r="H20" i="9" s="1"/>
  <c r="N20" i="9" s="1"/>
  <c r="F15" i="9"/>
  <c r="H15" i="9" s="1"/>
  <c r="N15" i="9" s="1"/>
  <c r="N39" i="9"/>
  <c r="H40" i="9"/>
  <c r="F41" i="9" s="1"/>
  <c r="H46" i="9"/>
  <c r="N14" i="9"/>
  <c r="N26" i="9"/>
  <c r="H29" i="9"/>
  <c r="N29" i="9" s="1"/>
  <c r="K46" i="9" l="1"/>
  <c r="L46" i="9" s="1"/>
  <c r="F45" i="9"/>
  <c r="H45" i="9" s="1"/>
  <c r="N46" i="9"/>
  <c r="H41" i="9"/>
  <c r="F42" i="9" s="1"/>
  <c r="N40" i="9"/>
  <c r="F53" i="9" l="1"/>
  <c r="H53" i="9" s="1"/>
  <c r="F47" i="9"/>
  <c r="H47" i="9" s="1"/>
  <c r="F48" i="9" s="1"/>
  <c r="H42" i="9"/>
  <c r="N42" i="9" s="1"/>
  <c r="N41" i="9"/>
  <c r="N45" i="9"/>
  <c r="F52" i="9" l="1"/>
  <c r="H52" i="9" s="1"/>
  <c r="N52" i="9" s="1"/>
  <c r="F60" i="9"/>
  <c r="H60" i="9" s="1"/>
  <c r="F54" i="9"/>
  <c r="H54" i="9" s="1"/>
  <c r="F57" i="9" s="1"/>
  <c r="F55" i="9"/>
  <c r="H55" i="9" s="1"/>
  <c r="N55" i="9" s="1"/>
  <c r="N53" i="9"/>
  <c r="N47" i="9"/>
  <c r="H48" i="9"/>
  <c r="F49" i="9" s="1"/>
  <c r="F61" i="9" l="1"/>
  <c r="H61" i="9" s="1"/>
  <c r="N61" i="9" s="1"/>
  <c r="F63" i="9"/>
  <c r="H63" i="9" s="1"/>
  <c r="N63" i="9" s="1"/>
  <c r="N54" i="9"/>
  <c r="H57" i="9"/>
  <c r="F56" i="9" s="1"/>
  <c r="N60" i="9"/>
  <c r="H49" i="9"/>
  <c r="N48" i="9"/>
  <c r="F50" i="9" l="1"/>
  <c r="H50" i="9" s="1"/>
  <c r="F51" i="9" s="1"/>
  <c r="F19" i="9"/>
  <c r="H19" i="9" s="1"/>
  <c r="N19" i="9" s="1"/>
  <c r="N49" i="9"/>
  <c r="H56" i="9"/>
  <c r="N57" i="9"/>
  <c r="F58" i="9" l="1"/>
  <c r="H58" i="9" s="1"/>
  <c r="N58" i="9" s="1"/>
  <c r="F59" i="9"/>
  <c r="H59" i="9" s="1"/>
  <c r="N56" i="9"/>
  <c r="H51" i="9"/>
  <c r="N51" i="9" s="1"/>
  <c r="N50" i="9"/>
  <c r="F22" i="9" l="1"/>
  <c r="H22" i="9" s="1"/>
  <c r="F23" i="9" s="1"/>
  <c r="F30" i="9"/>
  <c r="H30" i="9" s="1"/>
  <c r="F31" i="9" s="1"/>
  <c r="F62" i="9"/>
  <c r="H62" i="9" s="1"/>
  <c r="F64" i="9" s="1"/>
  <c r="F43" i="9"/>
  <c r="H43" i="9" s="1"/>
  <c r="F68" i="9" s="1"/>
  <c r="N59" i="9"/>
  <c r="N43" i="9" l="1"/>
  <c r="N30" i="9"/>
  <c r="N62" i="9"/>
  <c r="N22" i="9"/>
  <c r="H64" i="9" l="1"/>
  <c r="K64" i="9" s="1"/>
  <c r="L64" i="9" s="1"/>
  <c r="H23" i="9"/>
  <c r="F24" i="9" s="1"/>
  <c r="H31" i="9"/>
  <c r="F32" i="9" s="1"/>
  <c r="H68" i="9"/>
  <c r="N68" i="9" s="1"/>
  <c r="K68" i="9"/>
  <c r="L68" i="9" s="1"/>
  <c r="F67" i="9" l="1"/>
  <c r="H67" i="9" s="1"/>
  <c r="F69" i="9" s="1"/>
  <c r="F65" i="9"/>
  <c r="H65" i="9" s="1"/>
  <c r="F66" i="9" s="1"/>
  <c r="N31" i="9"/>
  <c r="H32" i="9"/>
  <c r="F33" i="9" s="1"/>
  <c r="K31" i="9"/>
  <c r="N23" i="9"/>
  <c r="H24" i="9"/>
  <c r="F25" i="9" s="1"/>
  <c r="K23" i="9"/>
  <c r="N64" i="9"/>
  <c r="L26" i="9" l="1"/>
  <c r="L22" i="9"/>
  <c r="L27" i="9"/>
  <c r="L23" i="9"/>
  <c r="L25" i="9"/>
  <c r="L29" i="9"/>
  <c r="L24" i="9"/>
  <c r="L28" i="9"/>
  <c r="H25" i="9"/>
  <c r="F27" i="9" s="1"/>
  <c r="N24" i="9"/>
  <c r="H66" i="9"/>
  <c r="N66" i="9" s="1"/>
  <c r="N65" i="9"/>
  <c r="L34" i="9"/>
  <c r="L30" i="9"/>
  <c r="L35" i="9"/>
  <c r="L31" i="9"/>
  <c r="L33" i="9"/>
  <c r="L36" i="9"/>
  <c r="L32" i="9"/>
  <c r="H33" i="9"/>
  <c r="F34" i="9" s="1"/>
  <c r="N32" i="9"/>
  <c r="N67" i="9"/>
  <c r="H69" i="9"/>
  <c r="F70" i="9" s="1"/>
  <c r="H70" i="9" l="1"/>
  <c r="F71" i="9" s="1"/>
  <c r="N69" i="9"/>
  <c r="H34" i="9"/>
  <c r="F35" i="9" s="1"/>
  <c r="N33" i="9"/>
  <c r="H27" i="9"/>
  <c r="N27" i="9" s="1"/>
  <c r="N25" i="9"/>
  <c r="N34" i="9" l="1"/>
  <c r="H35" i="9"/>
  <c r="F36" i="9" s="1"/>
  <c r="N70" i="9"/>
  <c r="H71" i="9"/>
  <c r="N71" i="9" s="1"/>
  <c r="N35" i="9" l="1"/>
  <c r="H36" i="9"/>
  <c r="N36" i="9" s="1"/>
</calcChain>
</file>

<file path=xl/sharedStrings.xml><?xml version="1.0" encoding="utf-8"?>
<sst xmlns="http://schemas.openxmlformats.org/spreadsheetml/2006/main" count="326" uniqueCount="131">
  <si>
    <t>Atividade</t>
  </si>
  <si>
    <t>Iniciativa</t>
  </si>
  <si>
    <t>ID</t>
  </si>
  <si>
    <t>Status</t>
  </si>
  <si>
    <t>A</t>
  </si>
  <si>
    <t>B</t>
  </si>
  <si>
    <t>C</t>
  </si>
  <si>
    <t>Estabelecer caracteristicas do imóvel</t>
  </si>
  <si>
    <t>M4</t>
  </si>
  <si>
    <t>Pesquisar locais</t>
  </si>
  <si>
    <t>Cotar imoveis</t>
  </si>
  <si>
    <t>Negociar valores</t>
  </si>
  <si>
    <t>Comprar/Alugar ponto</t>
  </si>
  <si>
    <t>Obter alvara</t>
  </si>
  <si>
    <t>Obter licenças necessárias</t>
  </si>
  <si>
    <t>Conta basicas (agua, luz, gás, aluguel)</t>
  </si>
  <si>
    <t xml:space="preserve">Destacar a fachadas </t>
  </si>
  <si>
    <t>Pintar as paredes</t>
  </si>
  <si>
    <t>Investir em um projeto de iluminação</t>
  </si>
  <si>
    <t>Instalar clima ameno para pets</t>
  </si>
  <si>
    <t>Instalar moveis, maquinas e equipamentos</t>
  </si>
  <si>
    <t>Decorar o local</t>
  </si>
  <si>
    <t>Instalar musica Ambiente</t>
  </si>
  <si>
    <t>Projeto do arquiteto</t>
  </si>
  <si>
    <t>Abertura de CNPJ</t>
  </si>
  <si>
    <t>Realizar compliance</t>
  </si>
  <si>
    <t>C8</t>
  </si>
  <si>
    <t>Implementar seguro</t>
  </si>
  <si>
    <t>Categorizar imposto</t>
  </si>
  <si>
    <t>Listar compras</t>
  </si>
  <si>
    <t>Pesquisar fornecedores</t>
  </si>
  <si>
    <t>Verificar historico de qualidade</t>
  </si>
  <si>
    <t>Negociar preços</t>
  </si>
  <si>
    <t>Analisar a quantidade de pedidos</t>
  </si>
  <si>
    <t>Definir fornecedores</t>
  </si>
  <si>
    <t>Fechar contratos</t>
  </si>
  <si>
    <t xml:space="preserve">Listar maquinas e equipamentos </t>
  </si>
  <si>
    <t>Pesquisar fornecedores</t>
  </si>
  <si>
    <t>Verificar histórico de qualidade</t>
  </si>
  <si>
    <t>Comprar máquinas e equipamentos</t>
  </si>
  <si>
    <t>Instalar maquinas e equipamentos</t>
  </si>
  <si>
    <t>S1</t>
  </si>
  <si>
    <t>Pesquisar empresas de seguranca</t>
  </si>
  <si>
    <t>S2</t>
  </si>
  <si>
    <t>S3</t>
  </si>
  <si>
    <t>Cotar valores dos serviços de segurança</t>
  </si>
  <si>
    <t>S4</t>
  </si>
  <si>
    <t>Negociar valores</t>
  </si>
  <si>
    <t>S5</t>
  </si>
  <si>
    <t>Definir empresa de segurança</t>
  </si>
  <si>
    <t>S6</t>
  </si>
  <si>
    <t>Instalar sistema de segurança</t>
  </si>
  <si>
    <t>C1</t>
  </si>
  <si>
    <t>Definir quantidade de vagas</t>
  </si>
  <si>
    <t>C2</t>
  </si>
  <si>
    <t>Identificar habilidades necessarias</t>
  </si>
  <si>
    <t>C4</t>
  </si>
  <si>
    <t>Estabelecer processo de recrutamento</t>
  </si>
  <si>
    <t>C5</t>
  </si>
  <si>
    <t>Definir escopo das vagas</t>
  </si>
  <si>
    <t>C6</t>
  </si>
  <si>
    <t>Divulgar vagas</t>
  </si>
  <si>
    <t>C7</t>
  </si>
  <si>
    <t>Realização do processo seletivo</t>
  </si>
  <si>
    <t>Contratar equipe</t>
  </si>
  <si>
    <t>T1</t>
  </si>
  <si>
    <t>Implementar cultura organizacional</t>
  </si>
  <si>
    <t>T2</t>
  </si>
  <si>
    <t>Alocar funcionarios</t>
  </si>
  <si>
    <t>T3</t>
  </si>
  <si>
    <t>Treinar equipes</t>
  </si>
  <si>
    <t>T4</t>
  </si>
  <si>
    <t>Definir metas e objetivos</t>
  </si>
  <si>
    <t>T5</t>
  </si>
  <si>
    <t>Estabelecer métricas de avaliação de desempenho</t>
  </si>
  <si>
    <t>T6</t>
  </si>
  <si>
    <t>Gerenciar e acompanhar os times</t>
  </si>
  <si>
    <t>M1</t>
  </si>
  <si>
    <t>Definir Público alvo</t>
  </si>
  <si>
    <t>M2</t>
  </si>
  <si>
    <t>Iniciar pesquisa de mercado</t>
  </si>
  <si>
    <t>M3</t>
  </si>
  <si>
    <t>Criar identidade visual</t>
  </si>
  <si>
    <t>Traçar estratégias</t>
  </si>
  <si>
    <t>M5</t>
  </si>
  <si>
    <t>Planejar ações promocionais</t>
  </si>
  <si>
    <t>M6</t>
  </si>
  <si>
    <t>Investir em campanhas publicitárias</t>
  </si>
  <si>
    <t>M7</t>
  </si>
  <si>
    <t>Formar parcerias</t>
  </si>
  <si>
    <t>M8</t>
  </si>
  <si>
    <t>Participar de feira de eventos</t>
  </si>
  <si>
    <t>R1</t>
  </si>
  <si>
    <t>Coletar feedbacks</t>
  </si>
  <si>
    <t>R2</t>
  </si>
  <si>
    <t>Traçar estratégias de retenção</t>
  </si>
  <si>
    <t>R3</t>
  </si>
  <si>
    <t xml:space="preserve">Criar programas de fidelização </t>
  </si>
  <si>
    <t>R5</t>
  </si>
  <si>
    <t>O1</t>
  </si>
  <si>
    <t>Providenciar uniformes</t>
  </si>
  <si>
    <t>O2</t>
  </si>
  <si>
    <t>Estabelecer novos processos operacionais</t>
  </si>
  <si>
    <t>O3</t>
  </si>
  <si>
    <t>Definir procedimentos</t>
  </si>
  <si>
    <t>O4</t>
  </si>
  <si>
    <t>Programar logística</t>
  </si>
  <si>
    <t>-</t>
  </si>
  <si>
    <t>Cotar preços dos itens</t>
  </si>
  <si>
    <t>Feito</t>
  </si>
  <si>
    <t>Em Progresso</t>
  </si>
  <si>
    <t>A Fazer</t>
  </si>
  <si>
    <t>E</t>
  </si>
  <si>
    <t>D</t>
  </si>
  <si>
    <t>Progresso %</t>
  </si>
  <si>
    <t xml:space="preserve"> </t>
  </si>
  <si>
    <t>19/01/2023</t>
  </si>
  <si>
    <t>Regionalização</t>
  </si>
  <si>
    <t>Data_Planejado</t>
  </si>
  <si>
    <t>Data_Inicio</t>
  </si>
  <si>
    <t>Inicio Projeto</t>
  </si>
  <si>
    <t>Prog_Atv %</t>
  </si>
  <si>
    <t>Input Manual</t>
  </si>
  <si>
    <t>Automatizado</t>
  </si>
  <si>
    <t>Flag_Liberação</t>
  </si>
  <si>
    <t>Flag_Status_DataPlan</t>
  </si>
  <si>
    <t>Dia_Progresso</t>
  </si>
  <si>
    <t>Fim_Efetivo</t>
  </si>
  <si>
    <t>Atividade_Dependente</t>
  </si>
  <si>
    <t>[1, 2]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</si>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</sst>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3" xfId="0" applyBorder="1"/>
    <xf numFmtId="0" fontId="0" fillId="3" borderId="4" xfId="0" applyFill="1" applyBorder="1"/>
    <xf numFmtId="0" fontId="0" fillId="2" borderId="0" xfId="0" applyFill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4">
    <dxf>
      <font>
        <b/>
        <i val="0"/>
        <color rgb="FFFF0000"/>
      </font>
    </dxf>
    <dxf>
      <font>
        <color rgb="FFC00000"/>
      </font>
    </dxf>
    <dxf>
      <font>
        <b/>
        <i val="0"/>
        <color theme="9"/>
      </font>
    </dxf>
    <dxf>
      <font>
        <b val="0"/>
        <i val="0"/>
        <color rgb="FFFF0000"/>
      </font>
    </dxf>
  </dxfs>
  <tableStyles count="1" defaultTableStyle="TableStyleMedium2" defaultPivotStyle="PivotStyleLight16">
    <tableStyle name="Invisible" pivot="0" table="0" count="0" xr9:uid="{C0088922-F7C2-417B-8BA7-4DE661791A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596900</xdr:colOff>
          <xdr:row>1</xdr:row>
          <xdr:rowOff>0</xdr:rowOff>
        </xdr:from>
        <xdr:to>
          <xdr:col>3</xdr:col>
          <xdr:colOff>596900</xdr:colOff>
          <xdr:row>3</xdr:row>
          <xdr:rowOff>12700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7C08-6FC3-444A-BEEC-D54F5326BDB7}">
  <sheetPr codeName="Sheet8"/>
  <dimension ref="A1:Q7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8.83203125" defaultRowHeight="15" x14ac:dyDescent="0.2"/>
  <cols>
    <col min="1" max="1" width="14.33203125" style="1" bestFit="1" customWidth="1"/>
    <col min="2" max="2" width="7.5" style="1" customWidth="1"/>
    <col min="3" max="3" width="38.1640625" style="1" customWidth="1"/>
    <col min="4" max="4" width="21.5" style="1" customWidth="1"/>
    <col min="5" max="5" width="14.6640625" style="1" customWidth="1"/>
    <col min="6" max="7" width="14" style="1" customWidth="1"/>
    <col min="8" max="8" width="15" style="1" bestFit="1" customWidth="1"/>
    <col min="9" max="9" width="15.83203125" style="1" bestFit="1" customWidth="1"/>
    <col min="10" max="10" width="15.83203125" style="1" customWidth="1"/>
    <col min="11" max="11" width="11" bestFit="1" customWidth="1"/>
    <col min="12" max="13" width="14.83203125" customWidth="1"/>
    <col min="14" max="14" width="21.1640625" bestFit="1" customWidth="1"/>
    <col min="15" max="15" width="13.83203125" customWidth="1"/>
  </cols>
  <sheetData>
    <row r="1" spans="1:17" ht="26.25" customHeight="1" x14ac:dyDescent="0.2">
      <c r="A1" s="2" t="s">
        <v>1</v>
      </c>
      <c r="B1" s="2" t="s">
        <v>2</v>
      </c>
      <c r="C1" s="2" t="s">
        <v>0</v>
      </c>
      <c r="D1" s="2" t="s">
        <v>128</v>
      </c>
      <c r="E1" s="2" t="s">
        <v>3</v>
      </c>
      <c r="F1" s="3" t="s">
        <v>119</v>
      </c>
      <c r="G1" s="2" t="s">
        <v>130</v>
      </c>
      <c r="H1" s="3" t="s">
        <v>118</v>
      </c>
      <c r="I1" s="2" t="s">
        <v>126</v>
      </c>
      <c r="J1" s="2" t="s">
        <v>127</v>
      </c>
      <c r="K1" s="3" t="s">
        <v>121</v>
      </c>
      <c r="L1" s="3" t="s">
        <v>114</v>
      </c>
      <c r="M1" s="3" t="s">
        <v>124</v>
      </c>
      <c r="N1" s="3" t="s">
        <v>125</v>
      </c>
      <c r="O1" s="17" t="s">
        <v>120</v>
      </c>
      <c r="P1" s="4"/>
      <c r="Q1" s="4"/>
    </row>
    <row r="2" spans="1:17" x14ac:dyDescent="0.2">
      <c r="A2" s="9" t="s">
        <v>117</v>
      </c>
      <c r="B2" s="9">
        <v>1</v>
      </c>
      <c r="C2" s="9" t="s">
        <v>7</v>
      </c>
      <c r="D2" s="9" t="s">
        <v>107</v>
      </c>
      <c r="E2" s="9" t="s">
        <v>109</v>
      </c>
      <c r="F2" s="10">
        <f ca="1">IF(D2="-",$O$2,_xlfn.XLOOKUP(D2,$B:$B,$H:$H))</f>
        <v>45275</v>
      </c>
      <c r="G2" s="11">
        <v>3</v>
      </c>
      <c r="H2" s="10">
        <f t="shared" ref="H2:H33" ca="1" si="0">F2+G2</f>
        <v>45278</v>
      </c>
      <c r="I2" s="10"/>
      <c r="J2" s="10"/>
      <c r="K2" s="12">
        <f>IF(E2="Em Progresso", (I2-F2)/(H2-F2), IF(E2="Feito",1,0))</f>
        <v>1</v>
      </c>
      <c r="L2" s="6">
        <f t="shared" ref="L2:L33" ca="1" si="1">SUMIFS($K:$K,$A:$A,$A2)/COUNTIFS($A:$A,$A2)</f>
        <v>0.24</v>
      </c>
      <c r="M2" s="6" t="str">
        <f>IF($D2="-","Liberado!",IF(_xlfn.XLOOKUP($D2,$B:$B,$E:$E)="Feito", "Liberado!", "Não liberado"))</f>
        <v>Liberado!</v>
      </c>
      <c r="N2" s="6" t="str">
        <f t="shared" ref="N2:N33" ca="1" si="2">IFERROR(IF((H2-I2)=1,"Atenção! Data Próxima!", IF((H2-I2)&lt;1, "Atraso!", " ")), " ")</f>
        <v xml:space="preserve"> </v>
      </c>
      <c r="O2" s="7">
        <f ca="1">TODAY()</f>
        <v>45275</v>
      </c>
      <c r="P2" s="8"/>
      <c r="Q2" s="18"/>
    </row>
    <row r="3" spans="1:17" x14ac:dyDescent="0.2">
      <c r="A3" s="13" t="s">
        <v>117</v>
      </c>
      <c r="B3" s="13">
        <v>2</v>
      </c>
      <c r="C3" s="13" t="s">
        <v>9</v>
      </c>
      <c r="D3" s="13">
        <v>1</v>
      </c>
      <c r="E3" s="13" t="s">
        <v>110</v>
      </c>
      <c r="F3" s="14">
        <f ca="1">IF(D3="-",$O$2,_xlfn.XLOOKUP(D3,$B:$B,$H:$H))</f>
        <v>45278</v>
      </c>
      <c r="G3" s="15">
        <v>5</v>
      </c>
      <c r="H3" s="14">
        <f t="shared" ca="1" si="0"/>
        <v>45283</v>
      </c>
      <c r="I3" s="14">
        <v>45279</v>
      </c>
      <c r="J3" s="14"/>
      <c r="K3" s="16">
        <f ca="1">IF(E3="Em Progresso", (I3-F3)/(H3-F3), IF(E3="Feito",1,0))</f>
        <v>0.2</v>
      </c>
      <c r="L3" s="6">
        <f t="shared" ca="1" si="1"/>
        <v>0.24</v>
      </c>
      <c r="M3" s="6" t="str">
        <f t="shared" ref="M3:M66" si="3">IF($D3="-","Liberado!",IF(_xlfn.XLOOKUP($D3,$B:$B,$E:$E)="Feito", "Liberado!", "Não liberado"))</f>
        <v>Liberado!</v>
      </c>
      <c r="N3" s="6" t="str">
        <f t="shared" ca="1" si="2"/>
        <v xml:space="preserve"> </v>
      </c>
      <c r="O3" s="4"/>
      <c r="P3" s="20"/>
      <c r="Q3" s="21" t="s">
        <v>122</v>
      </c>
    </row>
    <row r="4" spans="1:17" x14ac:dyDescent="0.2">
      <c r="A4" s="9" t="s">
        <v>117</v>
      </c>
      <c r="B4" s="9">
        <v>3</v>
      </c>
      <c r="C4" s="9" t="s">
        <v>10</v>
      </c>
      <c r="D4" s="9">
        <v>2</v>
      </c>
      <c r="E4" s="9" t="s">
        <v>111</v>
      </c>
      <c r="F4" s="10">
        <f t="shared" ref="F4:F67" ca="1" si="4">IF(D4="-",$O$2,_xlfn.XLOOKUP(D4,$B:$B,$H:$H))</f>
        <v>45283</v>
      </c>
      <c r="G4" s="11">
        <v>2</v>
      </c>
      <c r="H4" s="10">
        <f t="shared" ca="1" si="0"/>
        <v>45285</v>
      </c>
      <c r="I4" s="10" t="s">
        <v>115</v>
      </c>
      <c r="J4" s="10"/>
      <c r="K4" s="12">
        <f t="shared" ref="K4:K67" si="5">IF(E4="Em Progresso", (I4-F4)/(H4-F4), IF(E4="Feito",1,0))</f>
        <v>0</v>
      </c>
      <c r="L4" s="6">
        <f t="shared" ca="1" si="1"/>
        <v>0.24</v>
      </c>
      <c r="M4" s="6" t="str">
        <f t="shared" si="3"/>
        <v>Não liberado</v>
      </c>
      <c r="N4" s="6" t="str">
        <f t="shared" ca="1" si="2"/>
        <v xml:space="preserve"> </v>
      </c>
      <c r="O4" s="4"/>
      <c r="P4" s="19"/>
      <c r="Q4" s="22" t="s">
        <v>123</v>
      </c>
    </row>
    <row r="5" spans="1:17" x14ac:dyDescent="0.2">
      <c r="A5" s="13" t="s">
        <v>117</v>
      </c>
      <c r="B5" s="13">
        <v>4</v>
      </c>
      <c r="C5" s="13" t="s">
        <v>11</v>
      </c>
      <c r="D5" s="13" t="s">
        <v>129</v>
      </c>
      <c r="E5" s="13" t="s">
        <v>111</v>
      </c>
      <c r="F5" s="14" t="e">
        <f t="shared" si="4"/>
        <v>#N/A</v>
      </c>
      <c r="G5" s="15">
        <v>3</v>
      </c>
      <c r="H5" s="14" t="e">
        <f t="shared" si="0"/>
        <v>#N/A</v>
      </c>
      <c r="I5" s="14" t="s">
        <v>115</v>
      </c>
      <c r="J5" s="14"/>
      <c r="K5" s="16">
        <f t="shared" si="5"/>
        <v>0</v>
      </c>
      <c r="L5" s="6">
        <f t="shared" ca="1" si="1"/>
        <v>0.24</v>
      </c>
      <c r="M5" s="6" t="e">
        <f t="shared" si="3"/>
        <v>#N/A</v>
      </c>
      <c r="N5" s="6" t="str">
        <f t="shared" si="2"/>
        <v xml:space="preserve"> </v>
      </c>
      <c r="O5" s="4"/>
      <c r="P5" s="4"/>
      <c r="Q5" s="18"/>
    </row>
    <row r="6" spans="1:17" x14ac:dyDescent="0.2">
      <c r="A6" s="9" t="s">
        <v>117</v>
      </c>
      <c r="B6" s="9">
        <v>5</v>
      </c>
      <c r="C6" s="9" t="s">
        <v>12</v>
      </c>
      <c r="D6" s="9">
        <v>4</v>
      </c>
      <c r="E6" s="9" t="s">
        <v>111</v>
      </c>
      <c r="F6" s="10" t="e">
        <f t="shared" si="4"/>
        <v>#N/A</v>
      </c>
      <c r="G6" s="11">
        <v>2</v>
      </c>
      <c r="H6" s="10" t="e">
        <f t="shared" si="0"/>
        <v>#N/A</v>
      </c>
      <c r="I6" s="10" t="s">
        <v>115</v>
      </c>
      <c r="J6" s="10"/>
      <c r="K6" s="12">
        <f t="shared" si="5"/>
        <v>0</v>
      </c>
      <c r="L6" s="6">
        <f t="shared" ca="1" si="1"/>
        <v>0.24</v>
      </c>
      <c r="M6" s="6" t="str">
        <f t="shared" si="3"/>
        <v>Não liberado</v>
      </c>
      <c r="N6" s="6" t="str">
        <f t="shared" si="2"/>
        <v xml:space="preserve"> </v>
      </c>
      <c r="O6" s="4"/>
      <c r="P6" s="4"/>
      <c r="Q6" s="18"/>
    </row>
    <row r="7" spans="1:17" x14ac:dyDescent="0.2">
      <c r="A7" s="13" t="s">
        <v>4</v>
      </c>
      <c r="B7" s="13">
        <v>6</v>
      </c>
      <c r="C7" s="13" t="s">
        <v>13</v>
      </c>
      <c r="D7" s="13">
        <v>5</v>
      </c>
      <c r="E7" s="13" t="s">
        <v>111</v>
      </c>
      <c r="F7" s="14" t="e">
        <f t="shared" si="4"/>
        <v>#N/A</v>
      </c>
      <c r="G7" s="15">
        <v>5</v>
      </c>
      <c r="H7" s="14" t="e">
        <f t="shared" si="0"/>
        <v>#N/A</v>
      </c>
      <c r="I7" s="14" t="s">
        <v>115</v>
      </c>
      <c r="J7" s="14"/>
      <c r="K7" s="16">
        <f t="shared" si="5"/>
        <v>0</v>
      </c>
      <c r="L7" s="6">
        <f t="shared" si="1"/>
        <v>0</v>
      </c>
      <c r="M7" s="6" t="str">
        <f t="shared" si="3"/>
        <v>Não liberado</v>
      </c>
      <c r="N7" s="6" t="str">
        <f t="shared" si="2"/>
        <v xml:space="preserve"> </v>
      </c>
      <c r="O7" s="4"/>
      <c r="P7" s="4"/>
      <c r="Q7" s="18"/>
    </row>
    <row r="8" spans="1:17" x14ac:dyDescent="0.2">
      <c r="A8" s="9" t="s">
        <v>4</v>
      </c>
      <c r="B8" s="9">
        <v>7</v>
      </c>
      <c r="C8" s="9" t="s">
        <v>14</v>
      </c>
      <c r="D8" s="9">
        <v>5</v>
      </c>
      <c r="E8" s="9" t="s">
        <v>111</v>
      </c>
      <c r="F8" s="10" t="e">
        <f t="shared" si="4"/>
        <v>#N/A</v>
      </c>
      <c r="G8" s="11">
        <v>3</v>
      </c>
      <c r="H8" s="10" t="e">
        <f t="shared" si="0"/>
        <v>#N/A</v>
      </c>
      <c r="I8" s="10" t="s">
        <v>115</v>
      </c>
      <c r="J8" s="10"/>
      <c r="K8" s="12">
        <f t="shared" si="5"/>
        <v>0</v>
      </c>
      <c r="L8" s="6">
        <f t="shared" si="1"/>
        <v>0</v>
      </c>
      <c r="M8" s="6" t="str">
        <f t="shared" si="3"/>
        <v>Não liberado</v>
      </c>
      <c r="N8" s="6" t="str">
        <f t="shared" si="2"/>
        <v xml:space="preserve"> </v>
      </c>
      <c r="O8" s="4"/>
      <c r="P8" s="4"/>
      <c r="Q8" s="18"/>
    </row>
    <row r="9" spans="1:17" x14ac:dyDescent="0.2">
      <c r="A9" s="13" t="s">
        <v>4</v>
      </c>
      <c r="B9" s="13">
        <v>8</v>
      </c>
      <c r="C9" s="13" t="s">
        <v>15</v>
      </c>
      <c r="D9" s="13">
        <v>7</v>
      </c>
      <c r="E9" s="13" t="s">
        <v>111</v>
      </c>
      <c r="F9" s="14" t="e">
        <f t="shared" si="4"/>
        <v>#N/A</v>
      </c>
      <c r="G9" s="15">
        <v>2</v>
      </c>
      <c r="H9" s="14" t="e">
        <f t="shared" si="0"/>
        <v>#N/A</v>
      </c>
      <c r="I9" s="14" t="s">
        <v>115</v>
      </c>
      <c r="J9" s="14"/>
      <c r="K9" s="16">
        <f t="shared" si="5"/>
        <v>0</v>
      </c>
      <c r="L9" s="6">
        <f t="shared" si="1"/>
        <v>0</v>
      </c>
      <c r="M9" s="6" t="str">
        <f t="shared" si="3"/>
        <v>Não liberado</v>
      </c>
      <c r="N9" s="6" t="str">
        <f t="shared" si="2"/>
        <v xml:space="preserve"> </v>
      </c>
      <c r="O9" s="4"/>
      <c r="P9" s="4"/>
      <c r="Q9" s="18"/>
    </row>
    <row r="10" spans="1:17" x14ac:dyDescent="0.2">
      <c r="A10" s="9" t="s">
        <v>5</v>
      </c>
      <c r="B10" s="9">
        <v>9</v>
      </c>
      <c r="C10" s="9" t="s">
        <v>16</v>
      </c>
      <c r="D10" s="9">
        <v>16</v>
      </c>
      <c r="E10" s="9" t="s">
        <v>111</v>
      </c>
      <c r="F10" s="10" t="e">
        <f t="shared" si="4"/>
        <v>#N/A</v>
      </c>
      <c r="G10" s="11">
        <v>3</v>
      </c>
      <c r="H10" s="10" t="e">
        <f t="shared" si="0"/>
        <v>#N/A</v>
      </c>
      <c r="I10" s="10" t="s">
        <v>115</v>
      </c>
      <c r="J10" s="10"/>
      <c r="K10" s="12">
        <f t="shared" si="5"/>
        <v>0</v>
      </c>
      <c r="L10" s="6">
        <f t="shared" si="1"/>
        <v>0</v>
      </c>
      <c r="M10" s="6" t="str">
        <f t="shared" si="3"/>
        <v>Não liberado</v>
      </c>
      <c r="N10" s="6" t="str">
        <f t="shared" si="2"/>
        <v xml:space="preserve"> </v>
      </c>
      <c r="O10" s="4"/>
      <c r="P10" s="4"/>
      <c r="Q10" s="18"/>
    </row>
    <row r="11" spans="1:17" x14ac:dyDescent="0.2">
      <c r="A11" s="13" t="s">
        <v>5</v>
      </c>
      <c r="B11" s="13">
        <v>10</v>
      </c>
      <c r="C11" s="13" t="s">
        <v>17</v>
      </c>
      <c r="D11" s="13">
        <v>16</v>
      </c>
      <c r="E11" s="13" t="s">
        <v>111</v>
      </c>
      <c r="F11" s="14" t="e">
        <f t="shared" si="4"/>
        <v>#N/A</v>
      </c>
      <c r="G11" s="15">
        <v>2</v>
      </c>
      <c r="H11" s="14" t="e">
        <f t="shared" si="0"/>
        <v>#N/A</v>
      </c>
      <c r="I11" s="14" t="s">
        <v>115</v>
      </c>
      <c r="J11" s="14"/>
      <c r="K11" s="16">
        <f t="shared" si="5"/>
        <v>0</v>
      </c>
      <c r="L11" s="6">
        <f t="shared" si="1"/>
        <v>0</v>
      </c>
      <c r="M11" s="6" t="str">
        <f t="shared" si="3"/>
        <v>Não liberado</v>
      </c>
      <c r="N11" s="6" t="str">
        <f t="shared" si="2"/>
        <v xml:space="preserve"> </v>
      </c>
      <c r="O11" s="4"/>
      <c r="P11" s="4"/>
      <c r="Q11" s="18"/>
    </row>
    <row r="12" spans="1:17" x14ac:dyDescent="0.2">
      <c r="A12" s="9" t="s">
        <v>5</v>
      </c>
      <c r="B12" s="9">
        <v>11</v>
      </c>
      <c r="C12" s="9" t="s">
        <v>18</v>
      </c>
      <c r="D12" s="9">
        <v>16</v>
      </c>
      <c r="E12" s="9" t="s">
        <v>111</v>
      </c>
      <c r="F12" s="10" t="e">
        <f t="shared" si="4"/>
        <v>#N/A</v>
      </c>
      <c r="G12" s="11">
        <v>3</v>
      </c>
      <c r="H12" s="10" t="e">
        <f t="shared" si="0"/>
        <v>#N/A</v>
      </c>
      <c r="I12" s="10" t="s">
        <v>115</v>
      </c>
      <c r="J12" s="10"/>
      <c r="K12" s="12">
        <f t="shared" si="5"/>
        <v>0</v>
      </c>
      <c r="L12" s="6">
        <f t="shared" si="1"/>
        <v>0</v>
      </c>
      <c r="M12" s="6" t="str">
        <f t="shared" si="3"/>
        <v>Não liberado</v>
      </c>
      <c r="N12" s="6" t="str">
        <f t="shared" si="2"/>
        <v xml:space="preserve"> </v>
      </c>
      <c r="O12" s="4"/>
      <c r="P12" s="4"/>
      <c r="Q12" s="18"/>
    </row>
    <row r="13" spans="1:17" x14ac:dyDescent="0.2">
      <c r="A13" s="13" t="s">
        <v>5</v>
      </c>
      <c r="B13" s="13">
        <v>12</v>
      </c>
      <c r="C13" s="13" t="s">
        <v>19</v>
      </c>
      <c r="D13" s="13">
        <v>5</v>
      </c>
      <c r="E13" s="13" t="s">
        <v>111</v>
      </c>
      <c r="F13" s="14" t="e">
        <f t="shared" si="4"/>
        <v>#N/A</v>
      </c>
      <c r="G13" s="15">
        <v>4</v>
      </c>
      <c r="H13" s="14" t="e">
        <f t="shared" si="0"/>
        <v>#N/A</v>
      </c>
      <c r="I13" s="14" t="s">
        <v>115</v>
      </c>
      <c r="J13" s="14"/>
      <c r="K13" s="16">
        <f t="shared" si="5"/>
        <v>0</v>
      </c>
      <c r="L13" s="6">
        <f t="shared" si="1"/>
        <v>0</v>
      </c>
      <c r="M13" s="6" t="str">
        <f t="shared" si="3"/>
        <v>Não liberado</v>
      </c>
      <c r="N13" s="6" t="str">
        <f t="shared" si="2"/>
        <v xml:space="preserve"> </v>
      </c>
      <c r="O13" s="4"/>
      <c r="P13" s="4"/>
      <c r="Q13" s="18"/>
    </row>
    <row r="14" spans="1:17" x14ac:dyDescent="0.2">
      <c r="A14" s="9" t="s">
        <v>5</v>
      </c>
      <c r="B14" s="9">
        <v>13</v>
      </c>
      <c r="C14" s="9" t="s">
        <v>20</v>
      </c>
      <c r="D14" s="9">
        <v>10</v>
      </c>
      <c r="E14" s="9" t="s">
        <v>111</v>
      </c>
      <c r="F14" s="10" t="e">
        <f t="shared" si="4"/>
        <v>#N/A</v>
      </c>
      <c r="G14" s="11">
        <v>3</v>
      </c>
      <c r="H14" s="10" t="e">
        <f t="shared" si="0"/>
        <v>#N/A</v>
      </c>
      <c r="I14" s="10" t="s">
        <v>115</v>
      </c>
      <c r="J14" s="10"/>
      <c r="K14" s="12">
        <f t="shared" si="5"/>
        <v>0</v>
      </c>
      <c r="L14" s="6">
        <f t="shared" si="1"/>
        <v>0</v>
      </c>
      <c r="M14" s="6" t="str">
        <f t="shared" si="3"/>
        <v>Não liberado</v>
      </c>
      <c r="N14" s="6" t="str">
        <f t="shared" si="2"/>
        <v xml:space="preserve"> </v>
      </c>
      <c r="O14" s="4"/>
      <c r="P14" s="4"/>
      <c r="Q14" s="18"/>
    </row>
    <row r="15" spans="1:17" x14ac:dyDescent="0.2">
      <c r="A15" s="13" t="s">
        <v>5</v>
      </c>
      <c r="B15" s="13">
        <v>14</v>
      </c>
      <c r="C15" s="13" t="s">
        <v>21</v>
      </c>
      <c r="D15" s="13">
        <v>13</v>
      </c>
      <c r="E15" s="13" t="s">
        <v>111</v>
      </c>
      <c r="F15" s="14" t="e">
        <f t="shared" si="4"/>
        <v>#N/A</v>
      </c>
      <c r="G15" s="15">
        <v>2</v>
      </c>
      <c r="H15" s="14" t="e">
        <f t="shared" si="0"/>
        <v>#N/A</v>
      </c>
      <c r="I15" s="14" t="s">
        <v>115</v>
      </c>
      <c r="J15" s="14"/>
      <c r="K15" s="16">
        <f t="shared" si="5"/>
        <v>0</v>
      </c>
      <c r="L15" s="6">
        <f t="shared" si="1"/>
        <v>0</v>
      </c>
      <c r="M15" s="6" t="str">
        <f t="shared" si="3"/>
        <v>Não liberado</v>
      </c>
      <c r="N15" s="6" t="str">
        <f t="shared" si="2"/>
        <v xml:space="preserve"> </v>
      </c>
      <c r="O15" s="4"/>
      <c r="P15" s="4"/>
      <c r="Q15" s="18"/>
    </row>
    <row r="16" spans="1:17" x14ac:dyDescent="0.2">
      <c r="A16" s="9" t="s">
        <v>5</v>
      </c>
      <c r="B16" s="9">
        <v>15</v>
      </c>
      <c r="C16" s="9" t="s">
        <v>22</v>
      </c>
      <c r="D16" s="9">
        <v>5</v>
      </c>
      <c r="E16" s="9" t="s">
        <v>111</v>
      </c>
      <c r="F16" s="10" t="e">
        <f t="shared" si="4"/>
        <v>#N/A</v>
      </c>
      <c r="G16" s="11">
        <v>5</v>
      </c>
      <c r="H16" s="10" t="e">
        <f t="shared" si="0"/>
        <v>#N/A</v>
      </c>
      <c r="I16" s="10" t="s">
        <v>115</v>
      </c>
      <c r="J16" s="10"/>
      <c r="K16" s="12">
        <f t="shared" si="5"/>
        <v>0</v>
      </c>
      <c r="L16" s="6">
        <f t="shared" si="1"/>
        <v>0</v>
      </c>
      <c r="M16" s="6" t="str">
        <f t="shared" si="3"/>
        <v>Não liberado</v>
      </c>
      <c r="N16" s="6" t="str">
        <f t="shared" si="2"/>
        <v xml:space="preserve"> </v>
      </c>
      <c r="O16" s="4"/>
      <c r="P16" s="4"/>
      <c r="Q16" s="18"/>
    </row>
    <row r="17" spans="1:17" x14ac:dyDescent="0.2">
      <c r="A17" s="13" t="s">
        <v>5</v>
      </c>
      <c r="B17" s="13">
        <v>16</v>
      </c>
      <c r="C17" s="13" t="s">
        <v>23</v>
      </c>
      <c r="D17" s="13">
        <v>5</v>
      </c>
      <c r="E17" s="13" t="s">
        <v>111</v>
      </c>
      <c r="F17" s="14" t="e">
        <f t="shared" si="4"/>
        <v>#N/A</v>
      </c>
      <c r="G17" s="15">
        <v>4</v>
      </c>
      <c r="H17" s="14" t="e">
        <f t="shared" si="0"/>
        <v>#N/A</v>
      </c>
      <c r="I17" s="14" t="s">
        <v>115</v>
      </c>
      <c r="J17" s="14"/>
      <c r="K17" s="16">
        <f t="shared" si="5"/>
        <v>0</v>
      </c>
      <c r="L17" s="6">
        <f t="shared" si="1"/>
        <v>0</v>
      </c>
      <c r="M17" s="6" t="str">
        <f t="shared" si="3"/>
        <v>Não liberado</v>
      </c>
      <c r="N17" s="6" t="str">
        <f t="shared" si="2"/>
        <v xml:space="preserve"> </v>
      </c>
      <c r="O17" s="4"/>
      <c r="P17" s="4"/>
      <c r="Q17" s="18"/>
    </row>
    <row r="18" spans="1:17" x14ac:dyDescent="0.2">
      <c r="A18" s="9" t="s">
        <v>6</v>
      </c>
      <c r="B18" s="9">
        <v>17</v>
      </c>
      <c r="C18" s="9" t="s">
        <v>24</v>
      </c>
      <c r="D18" s="9">
        <v>5</v>
      </c>
      <c r="E18" s="9" t="s">
        <v>111</v>
      </c>
      <c r="F18" s="10" t="e">
        <f t="shared" si="4"/>
        <v>#N/A</v>
      </c>
      <c r="G18" s="11">
        <v>5</v>
      </c>
      <c r="H18" s="10" t="e">
        <f t="shared" si="0"/>
        <v>#N/A</v>
      </c>
      <c r="I18" s="10" t="s">
        <v>115</v>
      </c>
      <c r="J18" s="10"/>
      <c r="K18" s="12">
        <f t="shared" si="5"/>
        <v>0</v>
      </c>
      <c r="L18" s="6">
        <f t="shared" si="1"/>
        <v>0</v>
      </c>
      <c r="M18" s="6" t="str">
        <f t="shared" si="3"/>
        <v>Não liberado</v>
      </c>
      <c r="N18" s="6" t="str">
        <f t="shared" si="2"/>
        <v xml:space="preserve"> </v>
      </c>
      <c r="O18" s="4"/>
      <c r="P18" s="4"/>
      <c r="Q18" s="18"/>
    </row>
    <row r="19" spans="1:17" x14ac:dyDescent="0.2">
      <c r="A19" s="13" t="s">
        <v>6</v>
      </c>
      <c r="B19" s="13">
        <v>18</v>
      </c>
      <c r="C19" s="13" t="s">
        <v>25</v>
      </c>
      <c r="D19" s="13">
        <v>48</v>
      </c>
      <c r="E19" s="13" t="s">
        <v>111</v>
      </c>
      <c r="F19" s="14" t="e">
        <f t="shared" si="4"/>
        <v>#N/A</v>
      </c>
      <c r="G19" s="15">
        <v>2</v>
      </c>
      <c r="H19" s="14" t="e">
        <f t="shared" si="0"/>
        <v>#N/A</v>
      </c>
      <c r="I19" s="14"/>
      <c r="J19" s="14"/>
      <c r="K19" s="16">
        <f t="shared" si="5"/>
        <v>0</v>
      </c>
      <c r="L19" s="6">
        <f t="shared" si="1"/>
        <v>0</v>
      </c>
      <c r="M19" s="6" t="str">
        <f t="shared" si="3"/>
        <v>Não liberado</v>
      </c>
      <c r="N19" s="6" t="str">
        <f t="shared" si="2"/>
        <v xml:space="preserve"> </v>
      </c>
      <c r="O19" s="4"/>
      <c r="P19" s="4"/>
      <c r="Q19" s="18"/>
    </row>
    <row r="20" spans="1:17" x14ac:dyDescent="0.2">
      <c r="A20" s="9" t="s">
        <v>6</v>
      </c>
      <c r="B20" s="9">
        <v>19</v>
      </c>
      <c r="C20" s="9" t="s">
        <v>27</v>
      </c>
      <c r="D20" s="9">
        <v>13</v>
      </c>
      <c r="E20" s="9" t="s">
        <v>111</v>
      </c>
      <c r="F20" s="10" t="e">
        <f t="shared" si="4"/>
        <v>#N/A</v>
      </c>
      <c r="G20" s="11">
        <v>2</v>
      </c>
      <c r="H20" s="10" t="e">
        <f t="shared" si="0"/>
        <v>#N/A</v>
      </c>
      <c r="I20" s="10" t="s">
        <v>115</v>
      </c>
      <c r="J20" s="10"/>
      <c r="K20" s="12">
        <f t="shared" si="5"/>
        <v>0</v>
      </c>
      <c r="L20" s="6">
        <f t="shared" si="1"/>
        <v>0</v>
      </c>
      <c r="M20" s="6" t="str">
        <f t="shared" si="3"/>
        <v>Não liberado</v>
      </c>
      <c r="N20" s="6" t="str">
        <f t="shared" si="2"/>
        <v xml:space="preserve"> </v>
      </c>
      <c r="O20" s="4"/>
      <c r="P20" s="4"/>
      <c r="Q20" s="18"/>
    </row>
    <row r="21" spans="1:17" x14ac:dyDescent="0.2">
      <c r="A21" s="13" t="s">
        <v>6</v>
      </c>
      <c r="B21" s="13">
        <v>20</v>
      </c>
      <c r="C21" s="13" t="s">
        <v>28</v>
      </c>
      <c r="D21" s="13">
        <v>17</v>
      </c>
      <c r="E21" s="13" t="s">
        <v>111</v>
      </c>
      <c r="F21" s="14" t="e">
        <f t="shared" si="4"/>
        <v>#N/A</v>
      </c>
      <c r="G21" s="15">
        <v>4</v>
      </c>
      <c r="H21" s="14" t="e">
        <f t="shared" si="0"/>
        <v>#N/A</v>
      </c>
      <c r="I21" s="14" t="s">
        <v>115</v>
      </c>
      <c r="J21" s="14"/>
      <c r="K21" s="16">
        <f t="shared" si="5"/>
        <v>0</v>
      </c>
      <c r="L21" s="6">
        <f t="shared" si="1"/>
        <v>0</v>
      </c>
      <c r="M21" s="6" t="str">
        <f t="shared" si="3"/>
        <v>Não liberado</v>
      </c>
      <c r="N21" s="6" t="str">
        <f t="shared" si="2"/>
        <v xml:space="preserve"> </v>
      </c>
      <c r="O21" s="4"/>
      <c r="P21" s="4"/>
      <c r="Q21" s="18"/>
    </row>
    <row r="22" spans="1:17" x14ac:dyDescent="0.2">
      <c r="A22" s="9" t="s">
        <v>113</v>
      </c>
      <c r="B22" s="9">
        <v>21</v>
      </c>
      <c r="C22" s="9" t="s">
        <v>29</v>
      </c>
      <c r="D22" s="9">
        <v>58</v>
      </c>
      <c r="E22" s="9" t="s">
        <v>109</v>
      </c>
      <c r="F22" s="10" t="e">
        <f t="shared" si="4"/>
        <v>#N/A</v>
      </c>
      <c r="G22" s="11">
        <v>4</v>
      </c>
      <c r="H22" s="10" t="e">
        <f t="shared" si="0"/>
        <v>#N/A</v>
      </c>
      <c r="I22" s="10"/>
      <c r="J22" s="10"/>
      <c r="K22" s="12">
        <f t="shared" si="5"/>
        <v>1</v>
      </c>
      <c r="L22" s="6" t="e">
        <f t="shared" si="1"/>
        <v>#N/A</v>
      </c>
      <c r="M22" s="6" t="str">
        <f t="shared" si="3"/>
        <v>Liberado!</v>
      </c>
      <c r="N22" s="6" t="str">
        <f t="shared" si="2"/>
        <v xml:space="preserve"> </v>
      </c>
      <c r="O22" s="4"/>
      <c r="P22" s="4"/>
      <c r="Q22" s="18"/>
    </row>
    <row r="23" spans="1:17" x14ac:dyDescent="0.2">
      <c r="A23" s="13" t="s">
        <v>113</v>
      </c>
      <c r="B23" s="13">
        <v>22</v>
      </c>
      <c r="C23" s="13" t="s">
        <v>30</v>
      </c>
      <c r="D23" s="13">
        <v>21</v>
      </c>
      <c r="E23" s="13" t="s">
        <v>110</v>
      </c>
      <c r="F23" s="14" t="e">
        <f t="shared" si="4"/>
        <v>#N/A</v>
      </c>
      <c r="G23" s="15">
        <v>2</v>
      </c>
      <c r="H23" s="14" t="e">
        <f t="shared" si="0"/>
        <v>#N/A</v>
      </c>
      <c r="I23" s="14">
        <v>45328</v>
      </c>
      <c r="J23" s="14"/>
      <c r="K23" s="16" t="e">
        <f>IF(E23="Em Progresso", (I23-F23)/(H23-F23), IF(E23="Feito",1,0))</f>
        <v>#N/A</v>
      </c>
      <c r="L23" s="6" t="e">
        <f t="shared" si="1"/>
        <v>#N/A</v>
      </c>
      <c r="M23" s="6" t="str">
        <f t="shared" si="3"/>
        <v>Liberado!</v>
      </c>
      <c r="N23" s="6" t="str">
        <f t="shared" si="2"/>
        <v xml:space="preserve"> </v>
      </c>
      <c r="O23" s="4"/>
      <c r="P23" s="4"/>
      <c r="Q23" s="18"/>
    </row>
    <row r="24" spans="1:17" x14ac:dyDescent="0.2">
      <c r="A24" s="9" t="s">
        <v>113</v>
      </c>
      <c r="B24" s="9">
        <v>23</v>
      </c>
      <c r="C24" s="9" t="s">
        <v>31</v>
      </c>
      <c r="D24" s="9">
        <v>22</v>
      </c>
      <c r="E24" s="9" t="s">
        <v>111</v>
      </c>
      <c r="F24" s="10" t="e">
        <f t="shared" si="4"/>
        <v>#N/A</v>
      </c>
      <c r="G24" s="11">
        <v>2</v>
      </c>
      <c r="H24" s="10" t="e">
        <f t="shared" si="0"/>
        <v>#N/A</v>
      </c>
      <c r="I24" s="10" t="s">
        <v>115</v>
      </c>
      <c r="J24" s="10"/>
      <c r="K24" s="12">
        <f t="shared" si="5"/>
        <v>0</v>
      </c>
      <c r="L24" s="6" t="e">
        <f t="shared" si="1"/>
        <v>#N/A</v>
      </c>
      <c r="M24" s="6" t="str">
        <f t="shared" si="3"/>
        <v>Não liberado</v>
      </c>
      <c r="N24" s="6" t="str">
        <f t="shared" si="2"/>
        <v xml:space="preserve"> </v>
      </c>
      <c r="O24" s="4"/>
      <c r="P24" s="4"/>
      <c r="Q24" s="18"/>
    </row>
    <row r="25" spans="1:17" x14ac:dyDescent="0.2">
      <c r="A25" s="13" t="s">
        <v>113</v>
      </c>
      <c r="B25" s="13">
        <v>24</v>
      </c>
      <c r="C25" s="13" t="s">
        <v>108</v>
      </c>
      <c r="D25" s="13">
        <v>23</v>
      </c>
      <c r="E25" s="13" t="s">
        <v>111</v>
      </c>
      <c r="F25" s="14" t="e">
        <f t="shared" si="4"/>
        <v>#N/A</v>
      </c>
      <c r="G25" s="15">
        <v>5</v>
      </c>
      <c r="H25" s="14" t="e">
        <f t="shared" si="0"/>
        <v>#N/A</v>
      </c>
      <c r="I25" s="14" t="s">
        <v>115</v>
      </c>
      <c r="J25" s="14"/>
      <c r="K25" s="16">
        <f t="shared" si="5"/>
        <v>0</v>
      </c>
      <c r="L25" s="6" t="e">
        <f t="shared" si="1"/>
        <v>#N/A</v>
      </c>
      <c r="M25" s="6" t="str">
        <f t="shared" si="3"/>
        <v>Não liberado</v>
      </c>
      <c r="N25" s="6" t="str">
        <f t="shared" si="2"/>
        <v xml:space="preserve"> </v>
      </c>
      <c r="O25" s="4"/>
      <c r="P25" s="4"/>
      <c r="Q25" s="18"/>
    </row>
    <row r="26" spans="1:17" x14ac:dyDescent="0.2">
      <c r="A26" s="9" t="s">
        <v>113</v>
      </c>
      <c r="B26" s="9">
        <v>25</v>
      </c>
      <c r="C26" s="9" t="s">
        <v>32</v>
      </c>
      <c r="D26" s="9">
        <v>27</v>
      </c>
      <c r="E26" s="9" t="s">
        <v>111</v>
      </c>
      <c r="F26" s="10" t="e">
        <f t="shared" si="4"/>
        <v>#N/A</v>
      </c>
      <c r="G26" s="11">
        <v>5</v>
      </c>
      <c r="H26" s="10" t="e">
        <f t="shared" si="0"/>
        <v>#N/A</v>
      </c>
      <c r="I26" s="10" t="s">
        <v>115</v>
      </c>
      <c r="J26" s="10"/>
      <c r="K26" s="12">
        <f t="shared" si="5"/>
        <v>0</v>
      </c>
      <c r="L26" s="6" t="e">
        <f t="shared" si="1"/>
        <v>#N/A</v>
      </c>
      <c r="M26" s="6" t="str">
        <f t="shared" si="3"/>
        <v>Não liberado</v>
      </c>
      <c r="N26" s="6" t="str">
        <f t="shared" si="2"/>
        <v xml:space="preserve"> </v>
      </c>
      <c r="O26" s="4"/>
      <c r="P26" s="4"/>
      <c r="Q26" s="18"/>
    </row>
    <row r="27" spans="1:17" x14ac:dyDescent="0.2">
      <c r="A27" s="13" t="s">
        <v>113</v>
      </c>
      <c r="B27" s="13">
        <v>26</v>
      </c>
      <c r="C27" s="13" t="s">
        <v>33</v>
      </c>
      <c r="D27" s="13">
        <v>24</v>
      </c>
      <c r="E27" s="13" t="s">
        <v>111</v>
      </c>
      <c r="F27" s="14" t="e">
        <f t="shared" si="4"/>
        <v>#N/A</v>
      </c>
      <c r="G27" s="15">
        <v>5</v>
      </c>
      <c r="H27" s="14" t="e">
        <f t="shared" si="0"/>
        <v>#N/A</v>
      </c>
      <c r="I27" s="14" t="s">
        <v>115</v>
      </c>
      <c r="J27" s="14"/>
      <c r="K27" s="16">
        <f t="shared" si="5"/>
        <v>0</v>
      </c>
      <c r="L27" s="6" t="e">
        <f t="shared" si="1"/>
        <v>#N/A</v>
      </c>
      <c r="M27" s="6" t="str">
        <f t="shared" si="3"/>
        <v>Não liberado</v>
      </c>
      <c r="N27" s="6" t="str">
        <f t="shared" si="2"/>
        <v xml:space="preserve"> </v>
      </c>
      <c r="O27" s="4"/>
      <c r="P27" s="4"/>
      <c r="Q27" s="18"/>
    </row>
    <row r="28" spans="1:17" x14ac:dyDescent="0.2">
      <c r="A28" s="9" t="s">
        <v>113</v>
      </c>
      <c r="B28" s="9">
        <v>27</v>
      </c>
      <c r="C28" s="9" t="s">
        <v>34</v>
      </c>
      <c r="D28" s="9">
        <v>17</v>
      </c>
      <c r="E28" s="9" t="s">
        <v>111</v>
      </c>
      <c r="F28" s="10" t="e">
        <f t="shared" si="4"/>
        <v>#N/A</v>
      </c>
      <c r="G28" s="11">
        <v>4</v>
      </c>
      <c r="H28" s="10" t="e">
        <f t="shared" si="0"/>
        <v>#N/A</v>
      </c>
      <c r="I28" s="10" t="s">
        <v>115</v>
      </c>
      <c r="J28" s="10"/>
      <c r="K28" s="12">
        <f t="shared" si="5"/>
        <v>0</v>
      </c>
      <c r="L28" s="6" t="e">
        <f t="shared" si="1"/>
        <v>#N/A</v>
      </c>
      <c r="M28" s="6" t="str">
        <f t="shared" si="3"/>
        <v>Não liberado</v>
      </c>
      <c r="N28" s="6" t="str">
        <f t="shared" si="2"/>
        <v xml:space="preserve"> </v>
      </c>
      <c r="O28" s="4"/>
      <c r="P28" s="4"/>
      <c r="Q28" s="18"/>
    </row>
    <row r="29" spans="1:17" x14ac:dyDescent="0.2">
      <c r="A29" s="13" t="s">
        <v>113</v>
      </c>
      <c r="B29" s="13">
        <v>28</v>
      </c>
      <c r="C29" s="13" t="s">
        <v>35</v>
      </c>
      <c r="D29" s="13">
        <v>25</v>
      </c>
      <c r="E29" s="13" t="s">
        <v>111</v>
      </c>
      <c r="F29" s="14" t="e">
        <f t="shared" si="4"/>
        <v>#N/A</v>
      </c>
      <c r="G29" s="15">
        <v>5</v>
      </c>
      <c r="H29" s="14" t="e">
        <f t="shared" si="0"/>
        <v>#N/A</v>
      </c>
      <c r="I29" s="14" t="s">
        <v>115</v>
      </c>
      <c r="J29" s="14"/>
      <c r="K29" s="16">
        <f t="shared" si="5"/>
        <v>0</v>
      </c>
      <c r="L29" s="6" t="e">
        <f t="shared" si="1"/>
        <v>#N/A</v>
      </c>
      <c r="M29" s="6" t="str">
        <f t="shared" si="3"/>
        <v>Não liberado</v>
      </c>
      <c r="N29" s="6" t="str">
        <f t="shared" si="2"/>
        <v xml:space="preserve"> </v>
      </c>
      <c r="O29" s="4"/>
      <c r="P29" s="4"/>
      <c r="Q29" s="18"/>
    </row>
    <row r="30" spans="1:17" x14ac:dyDescent="0.2">
      <c r="A30" s="9" t="s">
        <v>112</v>
      </c>
      <c r="B30" s="9">
        <v>29</v>
      </c>
      <c r="C30" s="9" t="s">
        <v>36</v>
      </c>
      <c r="D30" s="9">
        <v>58</v>
      </c>
      <c r="E30" s="9" t="s">
        <v>109</v>
      </c>
      <c r="F30" s="10" t="e">
        <f t="shared" si="4"/>
        <v>#N/A</v>
      </c>
      <c r="G30" s="11">
        <v>3</v>
      </c>
      <c r="H30" s="10" t="e">
        <f t="shared" si="0"/>
        <v>#N/A</v>
      </c>
      <c r="I30" s="10"/>
      <c r="J30" s="10"/>
      <c r="K30" s="12">
        <f t="shared" si="5"/>
        <v>1</v>
      </c>
      <c r="L30" s="6" t="e">
        <f t="shared" si="1"/>
        <v>#N/A</v>
      </c>
      <c r="M30" s="6" t="str">
        <f t="shared" si="3"/>
        <v>Liberado!</v>
      </c>
      <c r="N30" s="6" t="str">
        <f t="shared" si="2"/>
        <v xml:space="preserve"> </v>
      </c>
      <c r="O30" s="4"/>
      <c r="P30" s="4"/>
      <c r="Q30" s="18"/>
    </row>
    <row r="31" spans="1:17" x14ac:dyDescent="0.2">
      <c r="A31" s="13" t="s">
        <v>112</v>
      </c>
      <c r="B31" s="13">
        <v>30</v>
      </c>
      <c r="C31" s="13" t="s">
        <v>37</v>
      </c>
      <c r="D31" s="13">
        <v>29</v>
      </c>
      <c r="E31" s="13" t="s">
        <v>110</v>
      </c>
      <c r="F31" s="14" t="e">
        <f t="shared" si="4"/>
        <v>#N/A</v>
      </c>
      <c r="G31" s="15">
        <v>3</v>
      </c>
      <c r="H31" s="14" t="e">
        <f t="shared" si="0"/>
        <v>#N/A</v>
      </c>
      <c r="I31" s="14">
        <v>45326</v>
      </c>
      <c r="J31" s="14"/>
      <c r="K31" s="16" t="e">
        <f>IF(E31="Em Progresso", (I31-F31)/(H31-F31), IF(E31="Feito",1,0))</f>
        <v>#N/A</v>
      </c>
      <c r="L31" s="6" t="e">
        <f t="shared" si="1"/>
        <v>#N/A</v>
      </c>
      <c r="M31" s="6" t="str">
        <f t="shared" si="3"/>
        <v>Liberado!</v>
      </c>
      <c r="N31" s="6" t="str">
        <f t="shared" si="2"/>
        <v xml:space="preserve"> </v>
      </c>
      <c r="O31" s="4"/>
      <c r="P31" s="4"/>
      <c r="Q31" s="18"/>
    </row>
    <row r="32" spans="1:17" x14ac:dyDescent="0.2">
      <c r="A32" s="9" t="s">
        <v>112</v>
      </c>
      <c r="B32" s="9">
        <v>31</v>
      </c>
      <c r="C32" s="9" t="s">
        <v>38</v>
      </c>
      <c r="D32" s="9">
        <v>30</v>
      </c>
      <c r="E32" s="9" t="s">
        <v>111</v>
      </c>
      <c r="F32" s="10" t="e">
        <f t="shared" si="4"/>
        <v>#N/A</v>
      </c>
      <c r="G32" s="11">
        <v>2</v>
      </c>
      <c r="H32" s="10" t="e">
        <f t="shared" si="0"/>
        <v>#N/A</v>
      </c>
      <c r="I32" s="10" t="s">
        <v>115</v>
      </c>
      <c r="J32" s="10"/>
      <c r="K32" s="12">
        <f t="shared" si="5"/>
        <v>0</v>
      </c>
      <c r="L32" s="6" t="e">
        <f t="shared" si="1"/>
        <v>#N/A</v>
      </c>
      <c r="M32" s="6" t="str">
        <f t="shared" si="3"/>
        <v>Não liberado</v>
      </c>
      <c r="N32" s="6" t="str">
        <f t="shared" si="2"/>
        <v xml:space="preserve"> </v>
      </c>
      <c r="O32" s="4"/>
      <c r="P32" s="4"/>
      <c r="Q32" s="18"/>
    </row>
    <row r="33" spans="1:17" x14ac:dyDescent="0.2">
      <c r="A33" s="13" t="s">
        <v>112</v>
      </c>
      <c r="B33" s="13">
        <v>32</v>
      </c>
      <c r="C33" s="13" t="s">
        <v>108</v>
      </c>
      <c r="D33" s="13">
        <v>31</v>
      </c>
      <c r="E33" s="13" t="s">
        <v>111</v>
      </c>
      <c r="F33" s="14" t="e">
        <f t="shared" si="4"/>
        <v>#N/A</v>
      </c>
      <c r="G33" s="15">
        <v>2</v>
      </c>
      <c r="H33" s="14" t="e">
        <f t="shared" si="0"/>
        <v>#N/A</v>
      </c>
      <c r="I33" s="14" t="s">
        <v>115</v>
      </c>
      <c r="J33" s="14"/>
      <c r="K33" s="16">
        <f t="shared" si="5"/>
        <v>0</v>
      </c>
      <c r="L33" s="6" t="e">
        <f t="shared" si="1"/>
        <v>#N/A</v>
      </c>
      <c r="M33" s="6" t="str">
        <f t="shared" si="3"/>
        <v>Não liberado</v>
      </c>
      <c r="N33" s="6" t="str">
        <f t="shared" si="2"/>
        <v xml:space="preserve"> </v>
      </c>
      <c r="O33" s="4"/>
      <c r="P33" s="4"/>
      <c r="Q33" s="18"/>
    </row>
    <row r="34" spans="1:17" x14ac:dyDescent="0.2">
      <c r="A34" s="9" t="s">
        <v>112</v>
      </c>
      <c r="B34" s="9">
        <v>33</v>
      </c>
      <c r="C34" s="9" t="s">
        <v>32</v>
      </c>
      <c r="D34" s="9">
        <v>32</v>
      </c>
      <c r="E34" s="9" t="s">
        <v>111</v>
      </c>
      <c r="F34" s="10" t="e">
        <f t="shared" si="4"/>
        <v>#N/A</v>
      </c>
      <c r="G34" s="11">
        <v>5</v>
      </c>
      <c r="H34" s="10" t="e">
        <f t="shared" ref="H34:H65" si="6">F34+G34</f>
        <v>#N/A</v>
      </c>
      <c r="I34" s="10" t="s">
        <v>115</v>
      </c>
      <c r="J34" s="10"/>
      <c r="K34" s="12">
        <f t="shared" si="5"/>
        <v>0</v>
      </c>
      <c r="L34" s="6" t="e">
        <f t="shared" ref="L34:L65" si="7">SUMIFS($K:$K,$A:$A,$A34)/COUNTIFS($A:$A,$A34)</f>
        <v>#N/A</v>
      </c>
      <c r="M34" s="6" t="str">
        <f t="shared" si="3"/>
        <v>Não liberado</v>
      </c>
      <c r="N34" s="6" t="str">
        <f t="shared" ref="N34:N65" si="8">IFERROR(IF((H34-I34)=1,"Atenção! Data Próxima!", IF((H34-I34)&lt;1, "Atraso!", " ")), " ")</f>
        <v xml:space="preserve"> </v>
      </c>
      <c r="O34" s="4"/>
      <c r="P34" s="4"/>
      <c r="Q34" s="18"/>
    </row>
    <row r="35" spans="1:17" x14ac:dyDescent="0.2">
      <c r="A35" s="13" t="s">
        <v>112</v>
      </c>
      <c r="B35" s="13">
        <v>34</v>
      </c>
      <c r="C35" s="13" t="s">
        <v>39</v>
      </c>
      <c r="D35" s="13">
        <v>33</v>
      </c>
      <c r="E35" s="13" t="s">
        <v>111</v>
      </c>
      <c r="F35" s="14" t="e">
        <f t="shared" si="4"/>
        <v>#N/A</v>
      </c>
      <c r="G35" s="15">
        <v>5</v>
      </c>
      <c r="H35" s="14" t="e">
        <f t="shared" si="6"/>
        <v>#N/A</v>
      </c>
      <c r="I35" s="14" t="s">
        <v>115</v>
      </c>
      <c r="J35" s="14"/>
      <c r="K35" s="16">
        <f t="shared" si="5"/>
        <v>0</v>
      </c>
      <c r="L35" s="6" t="e">
        <f t="shared" si="7"/>
        <v>#N/A</v>
      </c>
      <c r="M35" s="6" t="str">
        <f t="shared" si="3"/>
        <v>Não liberado</v>
      </c>
      <c r="N35" s="6" t="str">
        <f t="shared" si="8"/>
        <v xml:space="preserve"> </v>
      </c>
      <c r="O35" s="4"/>
      <c r="P35" s="4"/>
      <c r="Q35" s="18"/>
    </row>
    <row r="36" spans="1:17" x14ac:dyDescent="0.2">
      <c r="A36" s="9" t="s">
        <v>112</v>
      </c>
      <c r="B36" s="9">
        <v>35</v>
      </c>
      <c r="C36" s="9" t="s">
        <v>40</v>
      </c>
      <c r="D36" s="9">
        <v>34</v>
      </c>
      <c r="E36" s="9" t="s">
        <v>111</v>
      </c>
      <c r="F36" s="10" t="e">
        <f t="shared" si="4"/>
        <v>#N/A</v>
      </c>
      <c r="G36" s="11">
        <v>4</v>
      </c>
      <c r="H36" s="10" t="e">
        <f t="shared" si="6"/>
        <v>#N/A</v>
      </c>
      <c r="I36" s="10" t="s">
        <v>115</v>
      </c>
      <c r="J36" s="10"/>
      <c r="K36" s="12">
        <f t="shared" si="5"/>
        <v>0</v>
      </c>
      <c r="L36" s="6" t="e">
        <f t="shared" si="7"/>
        <v>#N/A</v>
      </c>
      <c r="M36" s="6" t="str">
        <f t="shared" si="3"/>
        <v>Não liberado</v>
      </c>
      <c r="N36" s="6" t="str">
        <f t="shared" si="8"/>
        <v xml:space="preserve"> </v>
      </c>
      <c r="O36" s="4"/>
      <c r="P36" s="4"/>
      <c r="Q36" s="18"/>
    </row>
    <row r="37" spans="1:17" x14ac:dyDescent="0.2">
      <c r="A37" s="13" t="s">
        <v>41</v>
      </c>
      <c r="B37" s="13">
        <v>36</v>
      </c>
      <c r="C37" s="13" t="s">
        <v>42</v>
      </c>
      <c r="D37" s="13">
        <v>5</v>
      </c>
      <c r="E37" s="13" t="s">
        <v>111</v>
      </c>
      <c r="F37" s="14" t="e">
        <f t="shared" si="4"/>
        <v>#N/A</v>
      </c>
      <c r="G37" s="15">
        <v>2</v>
      </c>
      <c r="H37" s="14" t="e">
        <f t="shared" si="6"/>
        <v>#N/A</v>
      </c>
      <c r="I37" s="14" t="s">
        <v>115</v>
      </c>
      <c r="J37" s="14"/>
      <c r="K37" s="16">
        <f t="shared" si="5"/>
        <v>0</v>
      </c>
      <c r="L37" s="6">
        <f t="shared" si="7"/>
        <v>0</v>
      </c>
      <c r="M37" s="6" t="str">
        <f t="shared" si="3"/>
        <v>Não liberado</v>
      </c>
      <c r="N37" s="6" t="str">
        <f t="shared" si="8"/>
        <v xml:space="preserve"> </v>
      </c>
      <c r="O37" s="4"/>
      <c r="P37" s="4"/>
      <c r="Q37" s="18"/>
    </row>
    <row r="38" spans="1:17" x14ac:dyDescent="0.2">
      <c r="A38" s="9" t="s">
        <v>43</v>
      </c>
      <c r="B38" s="9">
        <v>37</v>
      </c>
      <c r="C38" s="9" t="s">
        <v>31</v>
      </c>
      <c r="D38" s="9">
        <v>36</v>
      </c>
      <c r="E38" s="9" t="s">
        <v>111</v>
      </c>
      <c r="F38" s="10" t="e">
        <f t="shared" si="4"/>
        <v>#N/A</v>
      </c>
      <c r="G38" s="11">
        <v>4</v>
      </c>
      <c r="H38" s="10" t="e">
        <f t="shared" si="6"/>
        <v>#N/A</v>
      </c>
      <c r="I38" s="10" t="s">
        <v>115</v>
      </c>
      <c r="J38" s="10"/>
      <c r="K38" s="12">
        <f t="shared" si="5"/>
        <v>0</v>
      </c>
      <c r="L38" s="6">
        <f t="shared" si="7"/>
        <v>0</v>
      </c>
      <c r="M38" s="6" t="str">
        <f t="shared" si="3"/>
        <v>Não liberado</v>
      </c>
      <c r="N38" s="6" t="str">
        <f t="shared" si="8"/>
        <v xml:space="preserve"> </v>
      </c>
      <c r="O38" s="4"/>
      <c r="P38" s="4"/>
      <c r="Q38" s="18"/>
    </row>
    <row r="39" spans="1:17" x14ac:dyDescent="0.2">
      <c r="A39" s="13" t="s">
        <v>44</v>
      </c>
      <c r="B39" s="13">
        <v>38</v>
      </c>
      <c r="C39" s="13" t="s">
        <v>45</v>
      </c>
      <c r="D39" s="13">
        <v>37</v>
      </c>
      <c r="E39" s="13" t="s">
        <v>111</v>
      </c>
      <c r="F39" s="14" t="e">
        <f t="shared" si="4"/>
        <v>#N/A</v>
      </c>
      <c r="G39" s="15">
        <v>5</v>
      </c>
      <c r="H39" s="14" t="e">
        <f t="shared" si="6"/>
        <v>#N/A</v>
      </c>
      <c r="I39" s="14" t="s">
        <v>115</v>
      </c>
      <c r="J39" s="14"/>
      <c r="K39" s="16">
        <f t="shared" si="5"/>
        <v>0</v>
      </c>
      <c r="L39" s="6">
        <f t="shared" si="7"/>
        <v>0</v>
      </c>
      <c r="M39" s="6" t="str">
        <f t="shared" si="3"/>
        <v>Não liberado</v>
      </c>
      <c r="N39" s="6" t="str">
        <f t="shared" si="8"/>
        <v xml:space="preserve"> </v>
      </c>
      <c r="O39" s="4"/>
      <c r="P39" s="4"/>
      <c r="Q39" s="18"/>
    </row>
    <row r="40" spans="1:17" x14ac:dyDescent="0.2">
      <c r="A40" s="9" t="s">
        <v>46</v>
      </c>
      <c r="B40" s="9">
        <v>39</v>
      </c>
      <c r="C40" s="9" t="s">
        <v>47</v>
      </c>
      <c r="D40" s="9">
        <v>38</v>
      </c>
      <c r="E40" s="9" t="s">
        <v>111</v>
      </c>
      <c r="F40" s="10" t="e">
        <f t="shared" si="4"/>
        <v>#N/A</v>
      </c>
      <c r="G40" s="11">
        <v>4</v>
      </c>
      <c r="H40" s="10" t="e">
        <f t="shared" si="6"/>
        <v>#N/A</v>
      </c>
      <c r="I40" s="10" t="s">
        <v>115</v>
      </c>
      <c r="J40" s="10"/>
      <c r="K40" s="12">
        <f t="shared" si="5"/>
        <v>0</v>
      </c>
      <c r="L40" s="6">
        <f t="shared" si="7"/>
        <v>0</v>
      </c>
      <c r="M40" s="6" t="str">
        <f t="shared" si="3"/>
        <v>Não liberado</v>
      </c>
      <c r="N40" s="6" t="str">
        <f t="shared" si="8"/>
        <v xml:space="preserve"> </v>
      </c>
      <c r="O40" s="4"/>
      <c r="P40" s="4"/>
      <c r="Q40" s="18"/>
    </row>
    <row r="41" spans="1:17" x14ac:dyDescent="0.2">
      <c r="A41" s="13" t="s">
        <v>48</v>
      </c>
      <c r="B41" s="13">
        <v>40</v>
      </c>
      <c r="C41" s="13" t="s">
        <v>49</v>
      </c>
      <c r="D41" s="13">
        <v>39</v>
      </c>
      <c r="E41" s="13" t="s">
        <v>111</v>
      </c>
      <c r="F41" s="14" t="e">
        <f t="shared" si="4"/>
        <v>#N/A</v>
      </c>
      <c r="G41" s="15">
        <v>3</v>
      </c>
      <c r="H41" s="14" t="e">
        <f t="shared" si="6"/>
        <v>#N/A</v>
      </c>
      <c r="I41" s="14" t="s">
        <v>115</v>
      </c>
      <c r="J41" s="14"/>
      <c r="K41" s="16">
        <f t="shared" si="5"/>
        <v>0</v>
      </c>
      <c r="L41" s="6">
        <f t="shared" si="7"/>
        <v>0</v>
      </c>
      <c r="M41" s="6" t="str">
        <f t="shared" si="3"/>
        <v>Não liberado</v>
      </c>
      <c r="N41" s="6" t="str">
        <f t="shared" si="8"/>
        <v xml:space="preserve"> </v>
      </c>
      <c r="O41" s="4"/>
      <c r="P41" s="4"/>
      <c r="Q41" s="18"/>
    </row>
    <row r="42" spans="1:17" x14ac:dyDescent="0.2">
      <c r="A42" s="9" t="s">
        <v>50</v>
      </c>
      <c r="B42" s="9">
        <v>41</v>
      </c>
      <c r="C42" s="9" t="s">
        <v>51</v>
      </c>
      <c r="D42" s="9">
        <v>40</v>
      </c>
      <c r="E42" s="9" t="s">
        <v>111</v>
      </c>
      <c r="F42" s="10" t="e">
        <f t="shared" si="4"/>
        <v>#N/A</v>
      </c>
      <c r="G42" s="11">
        <v>5</v>
      </c>
      <c r="H42" s="10" t="e">
        <f t="shared" si="6"/>
        <v>#N/A</v>
      </c>
      <c r="I42" s="10" t="s">
        <v>115</v>
      </c>
      <c r="J42" s="10"/>
      <c r="K42" s="12">
        <f t="shared" si="5"/>
        <v>0</v>
      </c>
      <c r="L42" s="6">
        <f t="shared" si="7"/>
        <v>0</v>
      </c>
      <c r="M42" s="6" t="str">
        <f t="shared" si="3"/>
        <v>Não liberado</v>
      </c>
      <c r="N42" s="6" t="str">
        <f t="shared" si="8"/>
        <v xml:space="preserve"> </v>
      </c>
      <c r="O42" s="4"/>
      <c r="P42" s="4"/>
      <c r="Q42" s="18"/>
    </row>
    <row r="43" spans="1:17" x14ac:dyDescent="0.2">
      <c r="A43" s="13" t="s">
        <v>52</v>
      </c>
      <c r="B43" s="13">
        <v>42</v>
      </c>
      <c r="C43" s="13" t="s">
        <v>53</v>
      </c>
      <c r="D43" s="13">
        <v>58</v>
      </c>
      <c r="E43" s="13" t="s">
        <v>109</v>
      </c>
      <c r="F43" s="14" t="e">
        <f t="shared" si="4"/>
        <v>#N/A</v>
      </c>
      <c r="G43" s="15">
        <v>3</v>
      </c>
      <c r="H43" s="14" t="e">
        <f t="shared" si="6"/>
        <v>#N/A</v>
      </c>
      <c r="I43" s="14"/>
      <c r="J43" s="14"/>
      <c r="K43" s="16">
        <f t="shared" si="5"/>
        <v>1</v>
      </c>
      <c r="L43" s="6">
        <f t="shared" si="7"/>
        <v>1</v>
      </c>
      <c r="M43" s="6" t="str">
        <f t="shared" si="3"/>
        <v>Liberado!</v>
      </c>
      <c r="N43" s="6" t="str">
        <f t="shared" si="8"/>
        <v xml:space="preserve"> </v>
      </c>
      <c r="O43" s="4"/>
      <c r="P43" s="4"/>
      <c r="Q43" s="18"/>
    </row>
    <row r="44" spans="1:17" x14ac:dyDescent="0.2">
      <c r="A44" s="9" t="s">
        <v>54</v>
      </c>
      <c r="B44" s="9">
        <v>43</v>
      </c>
      <c r="C44" s="9" t="s">
        <v>55</v>
      </c>
      <c r="D44" s="9">
        <v>16</v>
      </c>
      <c r="E44" s="9" t="s">
        <v>109</v>
      </c>
      <c r="F44" s="10" t="e">
        <f t="shared" si="4"/>
        <v>#N/A</v>
      </c>
      <c r="G44" s="11">
        <v>5</v>
      </c>
      <c r="H44" s="10" t="e">
        <f t="shared" si="6"/>
        <v>#N/A</v>
      </c>
      <c r="I44" s="10"/>
      <c r="J44" s="10"/>
      <c r="K44" s="12">
        <f t="shared" si="5"/>
        <v>1</v>
      </c>
      <c r="L44" s="6">
        <f t="shared" si="7"/>
        <v>1</v>
      </c>
      <c r="M44" s="6" t="str">
        <f t="shared" si="3"/>
        <v>Não liberado</v>
      </c>
      <c r="N44" s="6" t="str">
        <f t="shared" si="8"/>
        <v xml:space="preserve"> </v>
      </c>
      <c r="O44" s="4"/>
      <c r="P44" s="4"/>
      <c r="Q44" s="18"/>
    </row>
    <row r="45" spans="1:17" x14ac:dyDescent="0.2">
      <c r="A45" s="13" t="s">
        <v>56</v>
      </c>
      <c r="B45" s="13">
        <v>44</v>
      </c>
      <c r="C45" s="13" t="s">
        <v>57</v>
      </c>
      <c r="D45" s="13">
        <v>45</v>
      </c>
      <c r="E45" s="13" t="s">
        <v>111</v>
      </c>
      <c r="F45" s="14" t="e">
        <f t="shared" si="4"/>
        <v>#N/A</v>
      </c>
      <c r="G45" s="15">
        <v>5</v>
      </c>
      <c r="H45" s="14" t="e">
        <f t="shared" si="6"/>
        <v>#N/A</v>
      </c>
      <c r="I45" s="14" t="s">
        <v>115</v>
      </c>
      <c r="J45" s="14"/>
      <c r="K45" s="16">
        <f t="shared" si="5"/>
        <v>0</v>
      </c>
      <c r="L45" s="6">
        <f t="shared" si="7"/>
        <v>0</v>
      </c>
      <c r="M45" s="6" t="str">
        <f t="shared" si="3"/>
        <v>Não liberado</v>
      </c>
      <c r="N45" s="6" t="str">
        <f t="shared" si="8"/>
        <v xml:space="preserve"> </v>
      </c>
      <c r="O45" s="4"/>
      <c r="P45" s="4"/>
      <c r="Q45" s="18"/>
    </row>
    <row r="46" spans="1:17" x14ac:dyDescent="0.2">
      <c r="A46" s="9" t="s">
        <v>58</v>
      </c>
      <c r="B46" s="9">
        <v>45</v>
      </c>
      <c r="C46" s="9" t="s">
        <v>59</v>
      </c>
      <c r="D46" s="9">
        <v>43</v>
      </c>
      <c r="E46" s="9" t="s">
        <v>110</v>
      </c>
      <c r="F46" s="10" t="e">
        <f t="shared" si="4"/>
        <v>#N/A</v>
      </c>
      <c r="G46" s="11">
        <v>4</v>
      </c>
      <c r="H46" s="10" t="e">
        <f t="shared" si="6"/>
        <v>#N/A</v>
      </c>
      <c r="I46" s="10">
        <v>45326</v>
      </c>
      <c r="J46" s="10"/>
      <c r="K46" s="12" t="e">
        <f>IF(E46="Em Progresso", (I46-F46)/(H46-F46), IF(E46="Feito",1,0))</f>
        <v>#N/A</v>
      </c>
      <c r="L46" s="6" t="e">
        <f t="shared" si="7"/>
        <v>#N/A</v>
      </c>
      <c r="M46" s="6" t="str">
        <f t="shared" si="3"/>
        <v>Liberado!</v>
      </c>
      <c r="N46" s="6" t="str">
        <f t="shared" si="8"/>
        <v xml:space="preserve"> </v>
      </c>
      <c r="O46" s="4"/>
      <c r="P46" s="4"/>
      <c r="Q46" s="18"/>
    </row>
    <row r="47" spans="1:17" x14ac:dyDescent="0.2">
      <c r="A47" s="13" t="s">
        <v>60</v>
      </c>
      <c r="B47" s="13">
        <v>46</v>
      </c>
      <c r="C47" s="13" t="s">
        <v>61</v>
      </c>
      <c r="D47" s="13">
        <v>44</v>
      </c>
      <c r="E47" s="13" t="s">
        <v>111</v>
      </c>
      <c r="F47" s="14" t="e">
        <f t="shared" si="4"/>
        <v>#N/A</v>
      </c>
      <c r="G47" s="15">
        <v>5</v>
      </c>
      <c r="H47" s="14" t="e">
        <f t="shared" si="6"/>
        <v>#N/A</v>
      </c>
      <c r="I47" s="14" t="s">
        <v>115</v>
      </c>
      <c r="J47" s="14"/>
      <c r="K47" s="16">
        <f t="shared" si="5"/>
        <v>0</v>
      </c>
      <c r="L47" s="6">
        <f t="shared" si="7"/>
        <v>0</v>
      </c>
      <c r="M47" s="6" t="str">
        <f t="shared" si="3"/>
        <v>Não liberado</v>
      </c>
      <c r="N47" s="6" t="str">
        <f t="shared" si="8"/>
        <v xml:space="preserve"> </v>
      </c>
      <c r="O47" s="4"/>
      <c r="P47" s="4"/>
      <c r="Q47" s="18"/>
    </row>
    <row r="48" spans="1:17" x14ac:dyDescent="0.2">
      <c r="A48" s="9" t="s">
        <v>62</v>
      </c>
      <c r="B48" s="9">
        <v>47</v>
      </c>
      <c r="C48" s="9" t="s">
        <v>63</v>
      </c>
      <c r="D48" s="9">
        <v>46</v>
      </c>
      <c r="E48" s="9" t="s">
        <v>111</v>
      </c>
      <c r="F48" s="10" t="e">
        <f t="shared" si="4"/>
        <v>#N/A</v>
      </c>
      <c r="G48" s="11">
        <v>3</v>
      </c>
      <c r="H48" s="10" t="e">
        <f t="shared" si="6"/>
        <v>#N/A</v>
      </c>
      <c r="I48" s="10" t="s">
        <v>115</v>
      </c>
      <c r="J48" s="10"/>
      <c r="K48" s="12">
        <f t="shared" si="5"/>
        <v>0</v>
      </c>
      <c r="L48" s="6">
        <f t="shared" si="7"/>
        <v>0</v>
      </c>
      <c r="M48" s="6" t="str">
        <f t="shared" si="3"/>
        <v>Não liberado</v>
      </c>
      <c r="N48" s="6" t="str">
        <f t="shared" si="8"/>
        <v xml:space="preserve"> </v>
      </c>
      <c r="O48" s="4"/>
      <c r="P48" s="4"/>
      <c r="Q48" s="18"/>
    </row>
    <row r="49" spans="1:17" x14ac:dyDescent="0.2">
      <c r="A49" s="13" t="s">
        <v>26</v>
      </c>
      <c r="B49" s="13">
        <v>48</v>
      </c>
      <c r="C49" s="13" t="s">
        <v>64</v>
      </c>
      <c r="D49" s="13">
        <v>47</v>
      </c>
      <c r="E49" s="13" t="s">
        <v>111</v>
      </c>
      <c r="F49" s="14" t="e">
        <f t="shared" si="4"/>
        <v>#N/A</v>
      </c>
      <c r="G49" s="15">
        <v>4</v>
      </c>
      <c r="H49" s="14" t="e">
        <f t="shared" si="6"/>
        <v>#N/A</v>
      </c>
      <c r="I49" s="14" t="s">
        <v>115</v>
      </c>
      <c r="J49" s="14"/>
      <c r="K49" s="16">
        <f t="shared" si="5"/>
        <v>0</v>
      </c>
      <c r="L49" s="6">
        <f t="shared" si="7"/>
        <v>0</v>
      </c>
      <c r="M49" s="6" t="str">
        <f t="shared" si="3"/>
        <v>Não liberado</v>
      </c>
      <c r="N49" s="6" t="str">
        <f t="shared" si="8"/>
        <v xml:space="preserve"> </v>
      </c>
      <c r="O49" s="4"/>
      <c r="P49" s="4"/>
      <c r="Q49" s="18"/>
    </row>
    <row r="50" spans="1:17" x14ac:dyDescent="0.2">
      <c r="A50" s="9" t="s">
        <v>65</v>
      </c>
      <c r="B50" s="9">
        <v>49</v>
      </c>
      <c r="C50" s="9" t="s">
        <v>66</v>
      </c>
      <c r="D50" s="9">
        <v>48</v>
      </c>
      <c r="E50" s="9" t="s">
        <v>111</v>
      </c>
      <c r="F50" s="10" t="e">
        <f t="shared" si="4"/>
        <v>#N/A</v>
      </c>
      <c r="G50" s="11">
        <v>5</v>
      </c>
      <c r="H50" s="10" t="e">
        <f t="shared" si="6"/>
        <v>#N/A</v>
      </c>
      <c r="I50" s="10" t="s">
        <v>115</v>
      </c>
      <c r="J50" s="10"/>
      <c r="K50" s="12">
        <f t="shared" si="5"/>
        <v>0</v>
      </c>
      <c r="L50" s="6">
        <f t="shared" si="7"/>
        <v>0</v>
      </c>
      <c r="M50" s="6" t="str">
        <f t="shared" si="3"/>
        <v>Não liberado</v>
      </c>
      <c r="N50" s="6" t="str">
        <f t="shared" si="8"/>
        <v xml:space="preserve"> </v>
      </c>
      <c r="O50" s="4"/>
      <c r="P50" s="4"/>
      <c r="Q50" s="18"/>
    </row>
    <row r="51" spans="1:17" x14ac:dyDescent="0.2">
      <c r="A51" s="13" t="s">
        <v>67</v>
      </c>
      <c r="B51" s="13">
        <v>50</v>
      </c>
      <c r="C51" s="13" t="s">
        <v>68</v>
      </c>
      <c r="D51" s="13">
        <v>49</v>
      </c>
      <c r="E51" s="13" t="s">
        <v>111</v>
      </c>
      <c r="F51" s="14" t="e">
        <f t="shared" si="4"/>
        <v>#N/A</v>
      </c>
      <c r="G51" s="15">
        <v>4</v>
      </c>
      <c r="H51" s="14" t="e">
        <f t="shared" si="6"/>
        <v>#N/A</v>
      </c>
      <c r="I51" s="14" t="s">
        <v>115</v>
      </c>
      <c r="J51" s="14"/>
      <c r="K51" s="16">
        <f t="shared" si="5"/>
        <v>0</v>
      </c>
      <c r="L51" s="6">
        <f t="shared" si="7"/>
        <v>0</v>
      </c>
      <c r="M51" s="6" t="str">
        <f t="shared" si="3"/>
        <v>Não liberado</v>
      </c>
      <c r="N51" s="6" t="str">
        <f t="shared" si="8"/>
        <v xml:space="preserve"> </v>
      </c>
      <c r="O51" s="4"/>
      <c r="P51" s="4"/>
      <c r="Q51" s="18"/>
    </row>
    <row r="52" spans="1:17" x14ac:dyDescent="0.2">
      <c r="A52" s="9" t="s">
        <v>69</v>
      </c>
      <c r="B52" s="9">
        <v>51</v>
      </c>
      <c r="C52" s="9" t="s">
        <v>70</v>
      </c>
      <c r="D52" s="9">
        <v>52</v>
      </c>
      <c r="E52" s="9" t="s">
        <v>111</v>
      </c>
      <c r="F52" s="10" t="e">
        <f t="shared" si="4"/>
        <v>#N/A</v>
      </c>
      <c r="G52" s="11">
        <v>2</v>
      </c>
      <c r="H52" s="10" t="e">
        <f t="shared" si="6"/>
        <v>#N/A</v>
      </c>
      <c r="I52" s="10" t="s">
        <v>115</v>
      </c>
      <c r="J52" s="10"/>
      <c r="K52" s="12">
        <f t="shared" si="5"/>
        <v>0</v>
      </c>
      <c r="L52" s="6">
        <f t="shared" si="7"/>
        <v>0</v>
      </c>
      <c r="M52" s="6" t="str">
        <f t="shared" si="3"/>
        <v>Não liberado</v>
      </c>
      <c r="N52" s="6" t="str">
        <f t="shared" si="8"/>
        <v xml:space="preserve"> </v>
      </c>
      <c r="O52" s="4"/>
      <c r="P52" s="4"/>
      <c r="Q52" s="18"/>
    </row>
    <row r="53" spans="1:17" x14ac:dyDescent="0.2">
      <c r="A53" s="13" t="s">
        <v>71</v>
      </c>
      <c r="B53" s="13">
        <v>52</v>
      </c>
      <c r="C53" s="13" t="s">
        <v>72</v>
      </c>
      <c r="D53" s="13">
        <v>44</v>
      </c>
      <c r="E53" s="13" t="s">
        <v>111</v>
      </c>
      <c r="F53" s="14" t="e">
        <f t="shared" si="4"/>
        <v>#N/A</v>
      </c>
      <c r="G53" s="15">
        <v>4</v>
      </c>
      <c r="H53" s="14" t="e">
        <f t="shared" si="6"/>
        <v>#N/A</v>
      </c>
      <c r="I53" s="14" t="s">
        <v>115</v>
      </c>
      <c r="J53" s="14"/>
      <c r="K53" s="16">
        <f t="shared" si="5"/>
        <v>0</v>
      </c>
      <c r="L53" s="6">
        <f t="shared" si="7"/>
        <v>0</v>
      </c>
      <c r="M53" s="6" t="str">
        <f t="shared" si="3"/>
        <v>Não liberado</v>
      </c>
      <c r="N53" s="6" t="str">
        <f t="shared" si="8"/>
        <v xml:space="preserve"> </v>
      </c>
      <c r="O53" s="4"/>
      <c r="P53" s="4"/>
      <c r="Q53" s="18"/>
    </row>
    <row r="54" spans="1:17" x14ac:dyDescent="0.2">
      <c r="A54" s="9" t="s">
        <v>73</v>
      </c>
      <c r="B54" s="9">
        <v>53</v>
      </c>
      <c r="C54" s="9" t="s">
        <v>74</v>
      </c>
      <c r="D54" s="9">
        <v>52</v>
      </c>
      <c r="E54" s="9" t="s">
        <v>111</v>
      </c>
      <c r="F54" s="10" t="e">
        <f t="shared" si="4"/>
        <v>#N/A</v>
      </c>
      <c r="G54" s="11">
        <v>2</v>
      </c>
      <c r="H54" s="10" t="e">
        <f t="shared" si="6"/>
        <v>#N/A</v>
      </c>
      <c r="I54" s="10" t="s">
        <v>115</v>
      </c>
      <c r="J54" s="10"/>
      <c r="K54" s="12">
        <f t="shared" si="5"/>
        <v>0</v>
      </c>
      <c r="L54" s="6">
        <f t="shared" si="7"/>
        <v>0</v>
      </c>
      <c r="M54" s="6" t="str">
        <f t="shared" si="3"/>
        <v>Não liberado</v>
      </c>
      <c r="N54" s="6" t="str">
        <f t="shared" si="8"/>
        <v xml:space="preserve"> </v>
      </c>
      <c r="O54" s="4"/>
      <c r="P54" s="4"/>
      <c r="Q54" s="18"/>
    </row>
    <row r="55" spans="1:17" x14ac:dyDescent="0.2">
      <c r="A55" s="13" t="s">
        <v>75</v>
      </c>
      <c r="B55" s="13">
        <v>54</v>
      </c>
      <c r="C55" s="13" t="s">
        <v>76</v>
      </c>
      <c r="D55" s="13">
        <v>52</v>
      </c>
      <c r="E55" s="13" t="s">
        <v>111</v>
      </c>
      <c r="F55" s="14" t="e">
        <f t="shared" si="4"/>
        <v>#N/A</v>
      </c>
      <c r="G55" s="15">
        <v>4</v>
      </c>
      <c r="H55" s="14" t="e">
        <f t="shared" si="6"/>
        <v>#N/A</v>
      </c>
      <c r="I55" s="14" t="s">
        <v>115</v>
      </c>
      <c r="J55" s="14"/>
      <c r="K55" s="16">
        <f t="shared" si="5"/>
        <v>0</v>
      </c>
      <c r="L55" s="6">
        <f t="shared" si="7"/>
        <v>0</v>
      </c>
      <c r="M55" s="6" t="str">
        <f t="shared" si="3"/>
        <v>Não liberado</v>
      </c>
      <c r="N55" s="6" t="str">
        <f t="shared" si="8"/>
        <v xml:space="preserve"> </v>
      </c>
      <c r="O55" s="4"/>
      <c r="P55" s="4"/>
      <c r="Q55" s="18"/>
    </row>
    <row r="56" spans="1:17" x14ac:dyDescent="0.2">
      <c r="A56" s="9" t="s">
        <v>77</v>
      </c>
      <c r="B56" s="9">
        <v>55</v>
      </c>
      <c r="C56" s="9" t="s">
        <v>78</v>
      </c>
      <c r="D56" s="9">
        <v>56</v>
      </c>
      <c r="E56" s="9" t="s">
        <v>109</v>
      </c>
      <c r="F56" s="10" t="e">
        <f t="shared" si="4"/>
        <v>#N/A</v>
      </c>
      <c r="G56" s="11">
        <v>4</v>
      </c>
      <c r="H56" s="10" t="e">
        <f t="shared" si="6"/>
        <v>#N/A</v>
      </c>
      <c r="I56" s="10">
        <v>44935</v>
      </c>
      <c r="J56" s="10"/>
      <c r="K56" s="12">
        <f t="shared" si="5"/>
        <v>1</v>
      </c>
      <c r="L56" s="6">
        <f t="shared" si="7"/>
        <v>1</v>
      </c>
      <c r="M56" s="6" t="str">
        <f t="shared" si="3"/>
        <v>Liberado!</v>
      </c>
      <c r="N56" s="6" t="str">
        <f t="shared" si="8"/>
        <v xml:space="preserve"> </v>
      </c>
      <c r="O56" s="4"/>
      <c r="P56" s="4"/>
      <c r="Q56" s="18"/>
    </row>
    <row r="57" spans="1:17" x14ac:dyDescent="0.2">
      <c r="A57" s="13" t="s">
        <v>79</v>
      </c>
      <c r="B57" s="13">
        <v>56</v>
      </c>
      <c r="C57" s="13" t="s">
        <v>80</v>
      </c>
      <c r="D57" s="13">
        <v>53</v>
      </c>
      <c r="E57" s="13" t="s">
        <v>109</v>
      </c>
      <c r="F57" s="14" t="e">
        <f t="shared" si="4"/>
        <v>#N/A</v>
      </c>
      <c r="G57" s="15">
        <v>2</v>
      </c>
      <c r="H57" s="14" t="e">
        <f t="shared" si="6"/>
        <v>#N/A</v>
      </c>
      <c r="I57" s="14">
        <v>44934</v>
      </c>
      <c r="J57" s="14"/>
      <c r="K57" s="16">
        <f t="shared" si="5"/>
        <v>1</v>
      </c>
      <c r="L57" s="6">
        <f t="shared" si="7"/>
        <v>1</v>
      </c>
      <c r="M57" s="6" t="str">
        <f t="shared" si="3"/>
        <v>Não liberado</v>
      </c>
      <c r="N57" s="6" t="str">
        <f t="shared" si="8"/>
        <v xml:space="preserve"> </v>
      </c>
      <c r="O57" s="4"/>
      <c r="P57" s="4"/>
      <c r="Q57" s="18"/>
    </row>
    <row r="58" spans="1:17" x14ac:dyDescent="0.2">
      <c r="A58" s="9" t="s">
        <v>81</v>
      </c>
      <c r="B58" s="9">
        <v>57</v>
      </c>
      <c r="C58" s="9" t="s">
        <v>82</v>
      </c>
      <c r="D58" s="9">
        <v>55</v>
      </c>
      <c r="E58" s="9" t="s">
        <v>109</v>
      </c>
      <c r="F58" s="10" t="e">
        <f t="shared" si="4"/>
        <v>#N/A</v>
      </c>
      <c r="G58" s="11">
        <v>5</v>
      </c>
      <c r="H58" s="10" t="e">
        <f t="shared" si="6"/>
        <v>#N/A</v>
      </c>
      <c r="I58" s="10">
        <v>44945</v>
      </c>
      <c r="J58" s="10"/>
      <c r="K58" s="12">
        <f t="shared" si="5"/>
        <v>1</v>
      </c>
      <c r="L58" s="6">
        <f t="shared" si="7"/>
        <v>1</v>
      </c>
      <c r="M58" s="6" t="str">
        <f t="shared" si="3"/>
        <v>Liberado!</v>
      </c>
      <c r="N58" s="6" t="str">
        <f t="shared" si="8"/>
        <v xml:space="preserve"> </v>
      </c>
      <c r="O58" s="4"/>
      <c r="P58" s="4"/>
      <c r="Q58" s="18"/>
    </row>
    <row r="59" spans="1:17" x14ac:dyDescent="0.2">
      <c r="A59" s="13" t="s">
        <v>8</v>
      </c>
      <c r="B59" s="13">
        <v>58</v>
      </c>
      <c r="C59" s="13" t="s">
        <v>83</v>
      </c>
      <c r="D59" s="13">
        <v>55</v>
      </c>
      <c r="E59" s="13" t="s">
        <v>109</v>
      </c>
      <c r="F59" s="14" t="e">
        <f t="shared" si="4"/>
        <v>#N/A</v>
      </c>
      <c r="G59" s="15">
        <v>5</v>
      </c>
      <c r="H59" s="14" t="e">
        <f t="shared" si="6"/>
        <v>#N/A</v>
      </c>
      <c r="I59" s="14">
        <v>44942</v>
      </c>
      <c r="J59" s="14"/>
      <c r="K59" s="16">
        <f t="shared" si="5"/>
        <v>1</v>
      </c>
      <c r="L59" s="6">
        <f t="shared" si="7"/>
        <v>1</v>
      </c>
      <c r="M59" s="6" t="str">
        <f t="shared" si="3"/>
        <v>Liberado!</v>
      </c>
      <c r="N59" s="6" t="str">
        <f t="shared" si="8"/>
        <v xml:space="preserve"> </v>
      </c>
      <c r="O59" s="4"/>
      <c r="P59" s="4"/>
      <c r="Q59" s="18"/>
    </row>
    <row r="60" spans="1:17" x14ac:dyDescent="0.2">
      <c r="A60" s="9" t="s">
        <v>84</v>
      </c>
      <c r="B60" s="9">
        <v>59</v>
      </c>
      <c r="C60" s="9" t="s">
        <v>85</v>
      </c>
      <c r="D60" s="9">
        <v>52</v>
      </c>
      <c r="E60" s="9" t="s">
        <v>111</v>
      </c>
      <c r="F60" s="10" t="e">
        <f t="shared" si="4"/>
        <v>#N/A</v>
      </c>
      <c r="G60" s="11">
        <v>3</v>
      </c>
      <c r="H60" s="10" t="e">
        <f t="shared" si="6"/>
        <v>#N/A</v>
      </c>
      <c r="I60" s="10" t="s">
        <v>115</v>
      </c>
      <c r="J60" s="10"/>
      <c r="K60" s="12">
        <f t="shared" si="5"/>
        <v>0</v>
      </c>
      <c r="L60" s="6">
        <f t="shared" si="7"/>
        <v>0</v>
      </c>
      <c r="M60" s="6" t="str">
        <f t="shared" si="3"/>
        <v>Não liberado</v>
      </c>
      <c r="N60" s="6" t="str">
        <f t="shared" si="8"/>
        <v xml:space="preserve"> </v>
      </c>
      <c r="O60" s="4"/>
      <c r="P60" s="4"/>
      <c r="Q60" s="18"/>
    </row>
    <row r="61" spans="1:17" x14ac:dyDescent="0.2">
      <c r="A61" s="13" t="s">
        <v>86</v>
      </c>
      <c r="B61" s="13">
        <v>60</v>
      </c>
      <c r="C61" s="13" t="s">
        <v>87</v>
      </c>
      <c r="D61" s="13">
        <v>59</v>
      </c>
      <c r="E61" s="13" t="s">
        <v>111</v>
      </c>
      <c r="F61" s="14" t="e">
        <f t="shared" si="4"/>
        <v>#N/A</v>
      </c>
      <c r="G61" s="15">
        <v>4</v>
      </c>
      <c r="H61" s="14" t="e">
        <f t="shared" si="6"/>
        <v>#N/A</v>
      </c>
      <c r="I61" s="14" t="s">
        <v>115</v>
      </c>
      <c r="J61" s="14"/>
      <c r="K61" s="16">
        <f t="shared" si="5"/>
        <v>0</v>
      </c>
      <c r="L61" s="6">
        <f t="shared" si="7"/>
        <v>0</v>
      </c>
      <c r="M61" s="6" t="str">
        <f t="shared" si="3"/>
        <v>Não liberado</v>
      </c>
      <c r="N61" s="6" t="str">
        <f t="shared" si="8"/>
        <v xml:space="preserve"> </v>
      </c>
      <c r="O61" s="4"/>
      <c r="P61" s="4"/>
      <c r="Q61" s="18"/>
    </row>
    <row r="62" spans="1:17" x14ac:dyDescent="0.2">
      <c r="A62" s="9" t="s">
        <v>88</v>
      </c>
      <c r="B62" s="9">
        <v>61</v>
      </c>
      <c r="C62" s="9" t="s">
        <v>89</v>
      </c>
      <c r="D62" s="9">
        <v>58</v>
      </c>
      <c r="E62" s="9" t="s">
        <v>109</v>
      </c>
      <c r="F62" s="10" t="e">
        <f t="shared" si="4"/>
        <v>#N/A</v>
      </c>
      <c r="G62" s="11">
        <v>5</v>
      </c>
      <c r="H62" s="10" t="e">
        <f t="shared" si="6"/>
        <v>#N/A</v>
      </c>
      <c r="I62" s="10">
        <v>44957</v>
      </c>
      <c r="J62" s="10"/>
      <c r="K62" s="12">
        <f t="shared" si="5"/>
        <v>1</v>
      </c>
      <c r="L62" s="6">
        <f t="shared" si="7"/>
        <v>1</v>
      </c>
      <c r="M62" s="6" t="str">
        <f t="shared" si="3"/>
        <v>Liberado!</v>
      </c>
      <c r="N62" s="6" t="str">
        <f t="shared" si="8"/>
        <v xml:space="preserve"> </v>
      </c>
      <c r="O62" s="4"/>
      <c r="P62" s="4"/>
      <c r="Q62" s="18"/>
    </row>
    <row r="63" spans="1:17" x14ac:dyDescent="0.2">
      <c r="A63" s="13" t="s">
        <v>90</v>
      </c>
      <c r="B63" s="13">
        <v>62</v>
      </c>
      <c r="C63" s="13" t="s">
        <v>91</v>
      </c>
      <c r="D63" s="13">
        <v>59</v>
      </c>
      <c r="E63" s="13" t="s">
        <v>111</v>
      </c>
      <c r="F63" s="14" t="e">
        <f t="shared" si="4"/>
        <v>#N/A</v>
      </c>
      <c r="G63" s="15">
        <v>4</v>
      </c>
      <c r="H63" s="14" t="e">
        <f t="shared" si="6"/>
        <v>#N/A</v>
      </c>
      <c r="I63" s="14" t="s">
        <v>115</v>
      </c>
      <c r="J63" s="14"/>
      <c r="K63" s="16">
        <f t="shared" si="5"/>
        <v>0</v>
      </c>
      <c r="L63" s="6">
        <f t="shared" si="7"/>
        <v>0</v>
      </c>
      <c r="M63" s="6" t="str">
        <f t="shared" si="3"/>
        <v>Não liberado</v>
      </c>
      <c r="N63" s="6" t="str">
        <f t="shared" si="8"/>
        <v xml:space="preserve"> </v>
      </c>
      <c r="O63" s="4"/>
      <c r="P63" s="4"/>
      <c r="Q63" s="18"/>
    </row>
    <row r="64" spans="1:17" x14ac:dyDescent="0.2">
      <c r="A64" s="9" t="s">
        <v>92</v>
      </c>
      <c r="B64" s="9">
        <v>63</v>
      </c>
      <c r="C64" s="9" t="s">
        <v>93</v>
      </c>
      <c r="D64" s="9">
        <v>61</v>
      </c>
      <c r="E64" s="9" t="s">
        <v>110</v>
      </c>
      <c r="F64" s="10" t="e">
        <f t="shared" si="4"/>
        <v>#N/A</v>
      </c>
      <c r="G64" s="11">
        <v>2</v>
      </c>
      <c r="H64" s="10" t="e">
        <f t="shared" si="6"/>
        <v>#N/A</v>
      </c>
      <c r="I64" s="10" t="s">
        <v>116</v>
      </c>
      <c r="J64" s="10"/>
      <c r="K64" s="12" t="e">
        <f>IF(E64="Em Progresso", (I64-F64)/(H64-F64), IF(E64="Feito",1,0))</f>
        <v>#N/A</v>
      </c>
      <c r="L64" s="6" t="e">
        <f t="shared" si="7"/>
        <v>#N/A</v>
      </c>
      <c r="M64" s="6" t="str">
        <f t="shared" si="3"/>
        <v>Liberado!</v>
      </c>
      <c r="N64" s="6" t="str">
        <f t="shared" si="8"/>
        <v xml:space="preserve"> </v>
      </c>
      <c r="O64" s="4"/>
      <c r="P64" s="4"/>
      <c r="Q64" s="18"/>
    </row>
    <row r="65" spans="1:17" x14ac:dyDescent="0.2">
      <c r="A65" s="13" t="s">
        <v>94</v>
      </c>
      <c r="B65" s="13">
        <v>64</v>
      </c>
      <c r="C65" s="13" t="s">
        <v>95</v>
      </c>
      <c r="D65" s="13">
        <v>63</v>
      </c>
      <c r="E65" s="13" t="s">
        <v>111</v>
      </c>
      <c r="F65" s="14" t="e">
        <f t="shared" si="4"/>
        <v>#N/A</v>
      </c>
      <c r="G65" s="15">
        <v>4</v>
      </c>
      <c r="H65" s="14" t="e">
        <f t="shared" si="6"/>
        <v>#N/A</v>
      </c>
      <c r="I65" s="14" t="s">
        <v>115</v>
      </c>
      <c r="J65" s="14"/>
      <c r="K65" s="16">
        <f t="shared" si="5"/>
        <v>0</v>
      </c>
      <c r="L65" s="6">
        <f t="shared" si="7"/>
        <v>0</v>
      </c>
      <c r="M65" s="6" t="str">
        <f t="shared" si="3"/>
        <v>Não liberado</v>
      </c>
      <c r="N65" s="6" t="str">
        <f t="shared" si="8"/>
        <v xml:space="preserve"> </v>
      </c>
      <c r="O65" s="4"/>
      <c r="P65" s="4"/>
      <c r="Q65" s="18"/>
    </row>
    <row r="66" spans="1:17" x14ac:dyDescent="0.2">
      <c r="A66" s="9" t="s">
        <v>96</v>
      </c>
      <c r="B66" s="9">
        <v>65</v>
      </c>
      <c r="C66" s="9" t="s">
        <v>97</v>
      </c>
      <c r="D66" s="9">
        <v>64</v>
      </c>
      <c r="E66" s="9" t="s">
        <v>111</v>
      </c>
      <c r="F66" s="10" t="e">
        <f t="shared" si="4"/>
        <v>#N/A</v>
      </c>
      <c r="G66" s="11">
        <v>2</v>
      </c>
      <c r="H66" s="10" t="e">
        <f t="shared" ref="H66:H71" si="9">F66+G66</f>
        <v>#N/A</v>
      </c>
      <c r="I66" s="10" t="s">
        <v>115</v>
      </c>
      <c r="J66" s="10"/>
      <c r="K66" s="12">
        <f t="shared" si="5"/>
        <v>0</v>
      </c>
      <c r="L66" s="6">
        <f t="shared" ref="L66:L71" si="10">SUMIFS($K:$K,$A:$A,$A66)/COUNTIFS($A:$A,$A66)</f>
        <v>0</v>
      </c>
      <c r="M66" s="6" t="str">
        <f t="shared" si="3"/>
        <v>Não liberado</v>
      </c>
      <c r="N66" s="6" t="str">
        <f t="shared" ref="N66:N71" si="11">IFERROR(IF((H66-I66)=1,"Atenção! Data Próxima!", IF((H66-I66)&lt;1, "Atraso!", " ")), " ")</f>
        <v xml:space="preserve"> </v>
      </c>
      <c r="O66" s="4"/>
      <c r="P66" s="4"/>
      <c r="Q66" s="18"/>
    </row>
    <row r="67" spans="1:17" x14ac:dyDescent="0.2">
      <c r="A67" s="13" t="s">
        <v>98</v>
      </c>
      <c r="B67" s="13">
        <v>66</v>
      </c>
      <c r="C67" s="13" t="s">
        <v>83</v>
      </c>
      <c r="D67" s="13">
        <v>63</v>
      </c>
      <c r="E67" s="13" t="s">
        <v>111</v>
      </c>
      <c r="F67" s="14" t="e">
        <f t="shared" si="4"/>
        <v>#N/A</v>
      </c>
      <c r="G67" s="15">
        <v>2</v>
      </c>
      <c r="H67" s="14" t="e">
        <f t="shared" si="9"/>
        <v>#N/A</v>
      </c>
      <c r="I67" s="14" t="s">
        <v>115</v>
      </c>
      <c r="J67" s="14"/>
      <c r="K67" s="16">
        <f t="shared" si="5"/>
        <v>0</v>
      </c>
      <c r="L67" s="6">
        <f t="shared" si="10"/>
        <v>0</v>
      </c>
      <c r="M67" s="6" t="str">
        <f t="shared" ref="M67:M71" si="12">IF($D67="-","Liberado!",IF(_xlfn.XLOOKUP($D67,$B:$B,$E:$E)="Feito", "Liberado!", "Não liberado"))</f>
        <v>Não liberado</v>
      </c>
      <c r="N67" s="6" t="str">
        <f t="shared" si="11"/>
        <v xml:space="preserve"> </v>
      </c>
      <c r="O67" s="4"/>
      <c r="P67" s="4"/>
      <c r="Q67" s="18"/>
    </row>
    <row r="68" spans="1:17" x14ac:dyDescent="0.2">
      <c r="A68" s="9" t="s">
        <v>99</v>
      </c>
      <c r="B68" s="9">
        <v>67</v>
      </c>
      <c r="C68" s="9" t="s">
        <v>100</v>
      </c>
      <c r="D68" s="9">
        <v>42</v>
      </c>
      <c r="E68" s="9" t="s">
        <v>110</v>
      </c>
      <c r="F68" s="10" t="e">
        <f t="shared" ref="F68:F71" si="13">IF(D68="-",$O$2,_xlfn.XLOOKUP(D68,$B:$B,$H:$H))</f>
        <v>#N/A</v>
      </c>
      <c r="G68" s="11">
        <v>2</v>
      </c>
      <c r="H68" s="10" t="e">
        <f t="shared" si="9"/>
        <v>#N/A</v>
      </c>
      <c r="I68" s="10" t="s">
        <v>116</v>
      </c>
      <c r="J68" s="10"/>
      <c r="K68" s="12" t="e">
        <f>IF(E68="Em Progresso", (I68-F68)/(H68-F68), IF(E68="Feito",1,0))</f>
        <v>#N/A</v>
      </c>
      <c r="L68" s="6" t="e">
        <f t="shared" si="10"/>
        <v>#N/A</v>
      </c>
      <c r="M68" s="6" t="str">
        <f t="shared" si="12"/>
        <v>Liberado!</v>
      </c>
      <c r="N68" s="6" t="str">
        <f t="shared" si="11"/>
        <v xml:space="preserve"> </v>
      </c>
      <c r="O68" s="4"/>
      <c r="P68" s="4"/>
      <c r="Q68" s="18"/>
    </row>
    <row r="69" spans="1:17" x14ac:dyDescent="0.2">
      <c r="A69" s="13" t="s">
        <v>101</v>
      </c>
      <c r="B69" s="13">
        <v>68</v>
      </c>
      <c r="C69" s="13" t="s">
        <v>102</v>
      </c>
      <c r="D69" s="13">
        <v>66</v>
      </c>
      <c r="E69" s="13" t="s">
        <v>111</v>
      </c>
      <c r="F69" s="14" t="e">
        <f t="shared" si="13"/>
        <v>#N/A</v>
      </c>
      <c r="G69" s="15">
        <v>4</v>
      </c>
      <c r="H69" s="14" t="e">
        <f t="shared" si="9"/>
        <v>#N/A</v>
      </c>
      <c r="I69" s="14" t="s">
        <v>115</v>
      </c>
      <c r="J69" s="14"/>
      <c r="K69" s="16">
        <f t="shared" ref="K69:K71" si="14">IF(E69="Em Progresso", (I69-F69)/(H69-F69), IF(E69="Feito",1,0))</f>
        <v>0</v>
      </c>
      <c r="L69" s="6">
        <f t="shared" si="10"/>
        <v>0</v>
      </c>
      <c r="M69" s="6" t="str">
        <f t="shared" si="12"/>
        <v>Não liberado</v>
      </c>
      <c r="N69" s="6" t="str">
        <f t="shared" si="11"/>
        <v xml:space="preserve"> </v>
      </c>
      <c r="O69" s="4"/>
      <c r="P69" s="4"/>
      <c r="Q69" s="18"/>
    </row>
    <row r="70" spans="1:17" x14ac:dyDescent="0.2">
      <c r="A70" s="9" t="s">
        <v>103</v>
      </c>
      <c r="B70" s="9">
        <v>69</v>
      </c>
      <c r="C70" s="9" t="s">
        <v>104</v>
      </c>
      <c r="D70" s="9">
        <v>68</v>
      </c>
      <c r="E70" s="9" t="s">
        <v>111</v>
      </c>
      <c r="F70" s="10" t="e">
        <f t="shared" si="13"/>
        <v>#N/A</v>
      </c>
      <c r="G70" s="11">
        <v>2</v>
      </c>
      <c r="H70" s="10" t="e">
        <f t="shared" si="9"/>
        <v>#N/A</v>
      </c>
      <c r="I70" s="10" t="s">
        <v>115</v>
      </c>
      <c r="J70" s="10"/>
      <c r="K70" s="12">
        <f t="shared" si="14"/>
        <v>0</v>
      </c>
      <c r="L70" s="6">
        <f t="shared" si="10"/>
        <v>0</v>
      </c>
      <c r="M70" s="6" t="str">
        <f t="shared" si="12"/>
        <v>Não liberado</v>
      </c>
      <c r="N70" s="6" t="str">
        <f t="shared" si="11"/>
        <v xml:space="preserve"> </v>
      </c>
      <c r="O70" s="4"/>
      <c r="P70" s="4"/>
      <c r="Q70" s="18"/>
    </row>
    <row r="71" spans="1:17" x14ac:dyDescent="0.2">
      <c r="A71" s="13" t="s">
        <v>105</v>
      </c>
      <c r="B71" s="13">
        <v>70</v>
      </c>
      <c r="C71" s="13" t="s">
        <v>106</v>
      </c>
      <c r="D71" s="13">
        <v>69</v>
      </c>
      <c r="E71" s="13" t="s">
        <v>111</v>
      </c>
      <c r="F71" s="14" t="e">
        <f t="shared" si="13"/>
        <v>#N/A</v>
      </c>
      <c r="G71" s="15">
        <v>5</v>
      </c>
      <c r="H71" s="14" t="e">
        <f t="shared" si="9"/>
        <v>#N/A</v>
      </c>
      <c r="I71" s="14" t="s">
        <v>115</v>
      </c>
      <c r="J71" s="14"/>
      <c r="K71" s="16">
        <f t="shared" si="14"/>
        <v>0</v>
      </c>
      <c r="L71" s="6">
        <f t="shared" si="10"/>
        <v>0</v>
      </c>
      <c r="M71" s="6" t="str">
        <f t="shared" si="12"/>
        <v>Não liberado</v>
      </c>
      <c r="N71" s="6" t="str">
        <f t="shared" si="11"/>
        <v xml:space="preserve"> </v>
      </c>
      <c r="O71" s="4"/>
      <c r="P71" s="4"/>
      <c r="Q71" s="18"/>
    </row>
    <row r="72" spans="1:17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4"/>
      <c r="P72" s="4"/>
      <c r="Q72" s="18"/>
    </row>
    <row r="73" spans="1:17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4"/>
      <c r="L73" s="4"/>
      <c r="M73" s="4"/>
      <c r="N73" s="4"/>
      <c r="O73" s="4"/>
      <c r="P73" s="4"/>
      <c r="Q73" s="18"/>
    </row>
    <row r="74" spans="1:17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4"/>
      <c r="L74" s="4"/>
      <c r="M74" s="4"/>
      <c r="N74" s="4"/>
      <c r="O74" s="4"/>
      <c r="P74" s="4"/>
      <c r="Q74" s="18"/>
    </row>
    <row r="75" spans="1:17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4"/>
      <c r="L75" s="4"/>
      <c r="M75" s="4"/>
      <c r="N75" s="4"/>
      <c r="O75" s="4"/>
      <c r="P75" s="4"/>
      <c r="Q75" s="18"/>
    </row>
    <row r="76" spans="1:17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4"/>
      <c r="L76" s="4"/>
      <c r="M76" s="4"/>
      <c r="N76" s="4"/>
      <c r="O76" s="4"/>
      <c r="P76" s="4"/>
      <c r="Q76" s="18"/>
    </row>
    <row r="77" spans="1:17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4"/>
      <c r="L77" s="4"/>
      <c r="M77" s="4"/>
      <c r="N77" s="4"/>
      <c r="O77" s="4"/>
      <c r="P77" s="4"/>
      <c r="Q77" s="18"/>
    </row>
    <row r="78" spans="1:17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4"/>
      <c r="L78" s="4"/>
      <c r="M78" s="4"/>
      <c r="N78" s="4"/>
      <c r="O78" s="4"/>
      <c r="P78" s="4"/>
      <c r="Q78" s="18"/>
    </row>
    <row r="79" spans="1:17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4"/>
      <c r="L79" s="4"/>
      <c r="M79" s="4"/>
      <c r="N79" s="4"/>
      <c r="O79" s="4"/>
      <c r="P79" s="4"/>
      <c r="Q79" s="18"/>
    </row>
  </sheetData>
  <conditionalFormatting sqref="M1:M1048576">
    <cfRule type="containsText" dxfId="3" priority="3" operator="containsText" text="Não liberado">
      <formula>NOT(ISERROR(SEARCH("Não liberado",M1)))</formula>
    </cfRule>
    <cfRule type="containsText" dxfId="2" priority="4" operator="containsText" text="Liberado!">
      <formula>NOT(ISERROR(SEARCH("Liberado!",M1)))</formula>
    </cfRule>
  </conditionalFormatting>
  <conditionalFormatting sqref="N1:N1048576">
    <cfRule type="containsText" dxfId="1" priority="1" operator="containsText" text="Atraso!">
      <formula>NOT(ISERROR(SEARCH("Atraso!",N1)))</formula>
    </cfRule>
    <cfRule type="containsText" dxfId="0" priority="2" operator="containsText" text="Atenção! Data Próxima!">
      <formula>NOT(ISERROR(SEARCH("Atenção! Data Próxima!",N1)))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85BE-7FF4-422E-8B63-E8B3D852BF1A}">
  <sheetPr codeName="Sheet1"/>
  <dimension ref="A1:A43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10.83203125" customWidth="1"/>
  </cols>
  <sheetData>
    <row r="1" spans="1:1" x14ac:dyDescent="0.2">
      <c r="A1" s="2" t="s">
        <v>1</v>
      </c>
    </row>
    <row r="2" spans="1:1" x14ac:dyDescent="0.2">
      <c r="A2" s="9" t="s">
        <v>117</v>
      </c>
    </row>
    <row r="3" spans="1:1" x14ac:dyDescent="0.2">
      <c r="A3" s="13" t="s">
        <v>4</v>
      </c>
    </row>
    <row r="4" spans="1:1" x14ac:dyDescent="0.2">
      <c r="A4" s="9" t="s">
        <v>5</v>
      </c>
    </row>
    <row r="5" spans="1:1" x14ac:dyDescent="0.2">
      <c r="A5" s="9" t="s">
        <v>6</v>
      </c>
    </row>
    <row r="6" spans="1:1" x14ac:dyDescent="0.2">
      <c r="A6" s="9" t="s">
        <v>113</v>
      </c>
    </row>
    <row r="7" spans="1:1" x14ac:dyDescent="0.2">
      <c r="A7" s="9" t="s">
        <v>112</v>
      </c>
    </row>
    <row r="8" spans="1:1" x14ac:dyDescent="0.2">
      <c r="A8" s="13" t="s">
        <v>41</v>
      </c>
    </row>
    <row r="9" spans="1:1" x14ac:dyDescent="0.2">
      <c r="A9" s="9" t="s">
        <v>43</v>
      </c>
    </row>
    <row r="10" spans="1:1" x14ac:dyDescent="0.2">
      <c r="A10" s="13" t="s">
        <v>44</v>
      </c>
    </row>
    <row r="11" spans="1:1" x14ac:dyDescent="0.2">
      <c r="A11" s="9" t="s">
        <v>46</v>
      </c>
    </row>
    <row r="12" spans="1:1" x14ac:dyDescent="0.2">
      <c r="A12" s="13" t="s">
        <v>48</v>
      </c>
    </row>
    <row r="13" spans="1:1" x14ac:dyDescent="0.2">
      <c r="A13" s="9" t="s">
        <v>50</v>
      </c>
    </row>
    <row r="14" spans="1:1" x14ac:dyDescent="0.2">
      <c r="A14" s="13" t="s">
        <v>52</v>
      </c>
    </row>
    <row r="15" spans="1:1" x14ac:dyDescent="0.2">
      <c r="A15" s="9" t="s">
        <v>54</v>
      </c>
    </row>
    <row r="16" spans="1:1" x14ac:dyDescent="0.2">
      <c r="A16" s="13" t="s">
        <v>56</v>
      </c>
    </row>
    <row r="17" spans="1:1" x14ac:dyDescent="0.2">
      <c r="A17" s="9" t="s">
        <v>58</v>
      </c>
    </row>
    <row r="18" spans="1:1" x14ac:dyDescent="0.2">
      <c r="A18" s="13" t="s">
        <v>60</v>
      </c>
    </row>
    <row r="19" spans="1:1" x14ac:dyDescent="0.2">
      <c r="A19" s="9" t="s">
        <v>62</v>
      </c>
    </row>
    <row r="20" spans="1:1" x14ac:dyDescent="0.2">
      <c r="A20" s="13" t="s">
        <v>26</v>
      </c>
    </row>
    <row r="21" spans="1:1" x14ac:dyDescent="0.2">
      <c r="A21" s="9" t="s">
        <v>65</v>
      </c>
    </row>
    <row r="22" spans="1:1" x14ac:dyDescent="0.2">
      <c r="A22" s="13" t="s">
        <v>67</v>
      </c>
    </row>
    <row r="23" spans="1:1" x14ac:dyDescent="0.2">
      <c r="A23" s="9" t="s">
        <v>69</v>
      </c>
    </row>
    <row r="24" spans="1:1" x14ac:dyDescent="0.2">
      <c r="A24" s="13" t="s">
        <v>71</v>
      </c>
    </row>
    <row r="25" spans="1:1" x14ac:dyDescent="0.2">
      <c r="A25" s="9" t="s">
        <v>73</v>
      </c>
    </row>
    <row r="26" spans="1:1" x14ac:dyDescent="0.2">
      <c r="A26" s="13" t="s">
        <v>75</v>
      </c>
    </row>
    <row r="27" spans="1:1" x14ac:dyDescent="0.2">
      <c r="A27" s="9" t="s">
        <v>77</v>
      </c>
    </row>
    <row r="28" spans="1:1" x14ac:dyDescent="0.2">
      <c r="A28" s="13" t="s">
        <v>79</v>
      </c>
    </row>
    <row r="29" spans="1:1" x14ac:dyDescent="0.2">
      <c r="A29" s="9" t="s">
        <v>81</v>
      </c>
    </row>
    <row r="30" spans="1:1" x14ac:dyDescent="0.2">
      <c r="A30" s="13" t="s">
        <v>8</v>
      </c>
    </row>
    <row r="31" spans="1:1" x14ac:dyDescent="0.2">
      <c r="A31" s="9" t="s">
        <v>84</v>
      </c>
    </row>
    <row r="32" spans="1:1" x14ac:dyDescent="0.2">
      <c r="A32" s="13" t="s">
        <v>86</v>
      </c>
    </row>
    <row r="33" spans="1:1" x14ac:dyDescent="0.2">
      <c r="A33" s="9" t="s">
        <v>88</v>
      </c>
    </row>
    <row r="34" spans="1:1" x14ac:dyDescent="0.2">
      <c r="A34" s="13" t="s">
        <v>90</v>
      </c>
    </row>
    <row r="35" spans="1:1" x14ac:dyDescent="0.2">
      <c r="A35" s="9" t="s">
        <v>92</v>
      </c>
    </row>
    <row r="36" spans="1:1" x14ac:dyDescent="0.2">
      <c r="A36" s="13" t="s">
        <v>94</v>
      </c>
    </row>
    <row r="37" spans="1:1" x14ac:dyDescent="0.2">
      <c r="A37" s="9" t="s">
        <v>96</v>
      </c>
    </row>
    <row r="38" spans="1:1" x14ac:dyDescent="0.2">
      <c r="A38" s="13" t="s">
        <v>98</v>
      </c>
    </row>
    <row r="39" spans="1:1" x14ac:dyDescent="0.2">
      <c r="A39" s="9" t="s">
        <v>99</v>
      </c>
    </row>
    <row r="40" spans="1:1" x14ac:dyDescent="0.2">
      <c r="A40" s="13" t="s">
        <v>101</v>
      </c>
    </row>
    <row r="41" spans="1:1" x14ac:dyDescent="0.2">
      <c r="A41" s="9" t="s">
        <v>103</v>
      </c>
    </row>
    <row r="42" spans="1:1" x14ac:dyDescent="0.2">
      <c r="A42" s="13" t="s">
        <v>105</v>
      </c>
    </row>
    <row r="43" spans="1:1" x14ac:dyDescent="0.2">
      <c r="A43" s="5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Painel</vt:lpstr>
      <vt:lpstr>Resumo</vt:lpstr>
      <vt:lpstr>Resumo!Extract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Mazzuia</dc:creator>
  <cp:lastModifiedBy>Gandin, Lucas</cp:lastModifiedBy>
  <cp:lastPrinted>2023-12-08T13:05:19Z</cp:lastPrinted>
  <dcterms:created xsi:type="dcterms:W3CDTF">2023-12-07T19:49:50Z</dcterms:created>
  <dcterms:modified xsi:type="dcterms:W3CDTF">2023-12-15T19:13:40Z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