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2026"/>
  <workbookPr defaultThemeVersion="153222"/>
  <bookViews>
    <workbookView xWindow="0" yWindow="0" windowWidth="0" windowHeight="0" activeTab="1"/>
  </bookViews>
  <sheets>
    <sheet name="Example" sheetId="1" r:id="rId1"/>
    <sheet name="Lule" sheetId="2" r:id="rId2"/>
    <sheet name="Our" sheetId="3" r:id="rId3"/>
  </sheets>
  <definedNames>
    <definedName name="A">Lule!$C$14</definedName>
    <definedName name="n">Lule!$C$11</definedName>
    <definedName name="r">Lule!$C$12</definedName>
    <definedName name="D">Lule!$C$13</definedName>
    <definedName name="P">Lule!$C$10</definedName>
    <definedName name="Principal">Lule!$C$3</definedName>
    <definedName name="Annual_Rate">Lule!$C$4</definedName>
    <definedName name="Monthly_Rate">Lule!$C$5</definedName>
    <definedName name="Year">Lule!$C$6</definedName>
    <definedName name="Price">Lule!$C$1</definedName>
    <definedName name="Percentage">Lule!$C$2</definedName>
    <definedName name="Monthly_Pay">Lule!$C$7</definedName>
  </definedNames>
</workbook>
</file>

<file path=xl/sharedStrings.xml><?xml version="1.0" encoding="utf-8"?>
<sst xmlns="http://schemas.openxmlformats.org/spreadsheetml/2006/main" uniqueCount="24" count="24">
  <si>
    <t>Month</t>
  </si>
  <si>
    <t xml:space="preserve">Principal </t>
  </si>
  <si>
    <t>Year</t>
  </si>
  <si>
    <t>Balance</t>
  </si>
  <si>
    <t xml:space="preserve">New Balance </t>
  </si>
  <si>
    <t>Monthly pay</t>
  </si>
  <si>
    <t>n</t>
  </si>
  <si>
    <t>r</t>
  </si>
  <si>
    <t>D</t>
  </si>
  <si>
    <t>P</t>
  </si>
  <si>
    <t>A</t>
  </si>
  <si>
    <t>Rate (Annual)</t>
  </si>
  <si>
    <t>Rate (Monthly)</t>
  </si>
  <si>
    <t>Monthly Interest</t>
  </si>
  <si>
    <t>(Annual rate divided by 12)</t>
  </si>
  <si>
    <t>Total to be Paid</t>
  </si>
  <si>
    <t>Price</t>
  </si>
  <si>
    <t>%age</t>
  </si>
  <si>
    <t>(20/80 loan)</t>
  </si>
  <si>
    <t>(no. of months = Year × 12)</t>
  </si>
  <si>
    <t>(Initial Principal)</t>
  </si>
  <si>
    <t>(monthly pay)</t>
  </si>
  <si>
    <t>A</t>
  </si>
  <si>
    <t>P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</si>
</sst>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_(* #,##0.00_);_(* \(#,##0.00\);_(* &quot;-&quot;??_);_(@_)"/>
    <numFmt numFmtId="165" formatCode="0.0%"/>
    <numFmt numFmtId="3" formatCode="#,##0"/>
    <numFmt numFmtId="166" formatCode="_(* #,##0_);_(* \(#,##0\);_(* &quot;-&quot;??_);_(@_)"/>
    <numFmt numFmtId="10" formatCode="0.00%"/>
    <numFmt numFmtId="13" formatCode="#\ ??/??"/>
  </numFmts>
  <fonts count="5">
    <font>
      <name val="Calibri"/>
      <sz val="11"/>
    </font>
    <font>
      <name val="Calibri"/>
      <sz val="11"/>
    </font>
    <font>
      <name val="Calibri"/>
      <b/>
      <sz val="11"/>
    </font>
    <font>
      <name val="Calibri"/>
      <i/>
      <sz val="11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164" fontId="1" fillId="0" borderId="0" xfId="0" applyNumberFormat="1">
      <alignment vertical="center"/>
    </xf>
    <xf numFmtId="164" fontId="2" fillId="0" borderId="0" xfId="0" applyNumberFormat="1" applyFont="1">
      <alignment vertical="center"/>
    </xf>
    <xf numFmtId="165" fontId="1" fillId="0" borderId="0" xfId="0" applyNumberFormat="1">
      <alignment vertical="center"/>
    </xf>
    <xf numFmtId="165" fontId="3" fillId="0" borderId="0" xfId="0" applyNumberFormat="1" applyFont="1">
      <alignment vertical="center"/>
    </xf>
    <xf numFmtId="0" fontId="4" fillId="0" borderId="0" xfId="0" applyFont="1" applyAlignment="1">
      <alignment horizontal="center" vertical="bottom" wrapText="1"/>
    </xf>
    <xf numFmtId="3" fontId="1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66" fontId="1" fillId="0" borderId="0" xfId="0" applyNumberFormat="1">
      <alignment vertical="center"/>
    </xf>
    <xf numFmtId="10" fontId="1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3" fillId="0" borderId="0" xfId="0" applyNumberFormat="1" applyFont="1">
      <alignment vertical="center"/>
    </xf>
    <xf numFmtId="13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166" fontId="3" fillId="0" borderId="0" xfId="0" applyNumberFormat="1" applyFon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972198</xdr:colOff>
      <xdr:row>0</xdr:row>
      <xdr:rowOff>38077</xdr:rowOff>
    </xdr:from>
    <xdr:to>
      <xdr:col>8</xdr:col>
      <xdr:colOff>377009</xdr:colOff>
      <xdr:row>15</xdr:row>
      <xdr:rowOff>12650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403179</xdr:colOff>
      <xdr:row>6</xdr:row>
      <xdr:rowOff>50601</xdr:rowOff>
    </xdr:from>
    <xdr:to>
      <xdr:col>4</xdr:col>
      <xdr:colOff>794442</xdr:colOff>
      <xdr:row>12</xdr:row>
      <xdr:rowOff>113853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54283" y="8636513"/>
          <a:ext cx="2107303" cy="1204173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88"/>
  <sheetViews>
    <sheetView workbookViewId="0">
      <selection activeCell="B9" sqref="B9"/>
    </sheetView>
  </sheetViews>
  <sheetFormatPr defaultRowHeight="15.0" defaultColWidth="9"/>
  <cols>
    <col min="1" max="1" customWidth="1" width="7.8007812" style="1"/>
    <col min="2" max="2" customWidth="1" width="13.988281" style="2"/>
    <col min="3" max="3" customWidth="1" width="12.375" style="2"/>
    <col min="4" max="4" customWidth="1" width="10.761719" style="2"/>
    <col min="5" max="5" customWidth="1" width="13.449219" style="2"/>
    <col min="6" max="6" customWidth="1" width="13.5859375" style="2"/>
    <col min="7" max="7" customWidth="1" width="13.046875" style="2"/>
    <col min="8" max="8" customWidth="1" width="13.71875" style="2"/>
    <col min="9" max="9" customWidth="1" width="9.953125" style="2"/>
    <col min="10" max="10" customWidth="1" width="9.953125" style="0"/>
    <col min="11" max="11" customWidth="1" width="9.953125" style="0"/>
    <col min="12" max="12" customWidth="1" width="9.953125" style="0"/>
    <col min="13" max="13" customWidth="1" width="9.953125" style="0"/>
    <col min="14" max="14" customWidth="1" width="9.953125" style="0"/>
    <col min="15" max="15" customWidth="1" width="9.953125" style="0"/>
    <col min="16" max="16" customWidth="1" width="9.953125" style="0"/>
    <col min="17" max="17" customWidth="1" width="9.953125" style="0"/>
    <col min="18" max="18" customWidth="1" width="9.953125" style="0"/>
    <col min="19" max="19" customWidth="1" width="9.953125" style="0"/>
    <col min="20" max="20" customWidth="1" width="9.953125" style="0"/>
    <col min="21" max="21" customWidth="1" width="9.953125" style="0"/>
    <col min="22" max="22" customWidth="1" width="9.953125" style="0"/>
    <col min="23" max="23" customWidth="1" width="9.953125" style="0"/>
    <col min="24" max="24" customWidth="1" width="9.953125" style="0"/>
    <col min="25" max="25" customWidth="1" width="9.953125" style="0"/>
    <col min="26" max="26" customWidth="1" width="9.953125" style="0"/>
    <col min="27" max="27" customWidth="1" width="9.953125" style="0"/>
    <col min="28" max="28" customWidth="1" width="9.953125" style="0"/>
    <col min="29" max="29" customWidth="1" width="9.953125" style="0"/>
    <col min="30" max="30" customWidth="1" width="9.953125" style="0"/>
    <col min="31" max="31" customWidth="1" width="9.953125" style="0"/>
    <col min="32" max="32" customWidth="1" width="9.953125" style="0"/>
    <col min="33" max="33" customWidth="1" width="9.953125" style="0"/>
    <col min="34" max="34" customWidth="1" width="9.953125" style="0"/>
    <col min="35" max="35" customWidth="1" width="9.953125" style="0"/>
    <col min="36" max="36" customWidth="1" width="9.953125" style="0"/>
    <col min="37" max="37" customWidth="1" width="9.953125" style="0"/>
    <col min="38" max="38" customWidth="1" width="9.953125" style="0"/>
    <col min="39" max="39" customWidth="1" width="9.953125" style="0"/>
    <col min="40" max="40" customWidth="1" width="9.953125" style="0"/>
    <col min="41" max="41" customWidth="1" width="9.953125" style="0"/>
    <col min="42" max="42" customWidth="1" width="9.953125" style="0"/>
    <col min="43" max="43" customWidth="1" width="9.953125" style="0"/>
    <col min="44" max="44" customWidth="1" width="9.953125" style="0"/>
    <col min="45" max="45" customWidth="1" width="9.953125" style="0"/>
    <col min="46" max="46" customWidth="1" width="9.953125" style="0"/>
    <col min="47" max="47" customWidth="1" width="9.953125" style="0"/>
    <col min="48" max="48" customWidth="1" width="9.953125" style="0"/>
    <col min="49" max="49" customWidth="1" width="9.953125" style="0"/>
    <col min="50" max="50" customWidth="1" width="9.953125" style="0"/>
    <col min="51" max="51" customWidth="1" width="9.953125" style="0"/>
    <col min="52" max="52" customWidth="1" width="9.953125" style="0"/>
    <col min="53" max="53" customWidth="1" width="9.953125" style="0"/>
    <col min="54" max="54" customWidth="1" width="9.953125" style="0"/>
    <col min="55" max="55" customWidth="1" width="9.953125" style="0"/>
    <col min="56" max="56" customWidth="1" width="9.953125" style="0"/>
    <col min="57" max="57" customWidth="1" width="9.953125" style="0"/>
    <col min="58" max="58" customWidth="1" width="9.953125" style="0"/>
    <col min="59" max="59" customWidth="1" width="9.953125" style="0"/>
    <col min="60" max="60" customWidth="1" width="9.953125" style="0"/>
    <col min="61" max="61" customWidth="1" width="9.953125" style="0"/>
    <col min="62" max="62" customWidth="1" width="9.953125" style="0"/>
    <col min="63" max="63" customWidth="1" width="9.953125" style="0"/>
    <col min="64" max="64" customWidth="1" width="9.953125" style="0"/>
    <col min="65" max="65" customWidth="1" width="9.953125" style="0"/>
    <col min="66" max="66" customWidth="1" width="9.953125" style="0"/>
    <col min="67" max="67" customWidth="1" width="9.953125" style="0"/>
    <col min="68" max="68" customWidth="1" width="9.953125" style="0"/>
    <col min="69" max="69" customWidth="1" width="9.953125" style="0"/>
    <col min="70" max="70" customWidth="1" width="9.953125" style="0"/>
    <col min="71" max="71" customWidth="1" width="9.953125" style="0"/>
    <col min="72" max="72" customWidth="1" width="9.953125" style="0"/>
    <col min="73" max="73" customWidth="1" width="9.953125" style="0"/>
    <col min="74" max="74" customWidth="1" width="9.953125" style="0"/>
    <col min="75" max="75" customWidth="1" width="9.953125" style="0"/>
    <col min="76" max="76" customWidth="1" width="9.953125" style="0"/>
    <col min="77" max="77" customWidth="1" width="9.953125" style="0"/>
    <col min="78" max="78" customWidth="1" width="9.953125" style="0"/>
    <col min="79" max="79" customWidth="1" width="9.953125" style="0"/>
    <col min="80" max="80" customWidth="1" width="9.953125" style="0"/>
    <col min="81" max="81" customWidth="1" width="9.953125" style="0"/>
    <col min="82" max="82" customWidth="1" width="9.953125" style="0"/>
    <col min="83" max="83" customWidth="1" width="9.953125" style="0"/>
    <col min="84" max="84" customWidth="1" width="9.953125" style="0"/>
    <col min="85" max="85" customWidth="1" width="9.953125" style="0"/>
    <col min="86" max="86" customWidth="1" width="9.953125" style="0"/>
    <col min="87" max="87" customWidth="1" width="9.953125" style="0"/>
    <col min="88" max="88" customWidth="1" width="9.953125" style="0"/>
    <col min="89" max="89" customWidth="1" width="9.953125" style="0"/>
    <col min="90" max="90" customWidth="1" width="9.953125" style="0"/>
    <col min="91" max="91" customWidth="1" width="9.953125" style="0"/>
    <col min="92" max="92" customWidth="1" width="9.953125" style="0"/>
    <col min="93" max="93" customWidth="1" width="9.953125" style="0"/>
    <col min="94" max="94" customWidth="1" width="9.953125" style="0"/>
    <col min="95" max="95" customWidth="1" width="9.953125" style="0"/>
    <col min="96" max="96" customWidth="1" width="9.953125" style="0"/>
    <col min="97" max="97" customWidth="1" width="9.953125" style="0"/>
    <col min="98" max="98" customWidth="1" width="9.953125" style="0"/>
    <col min="99" max="99" customWidth="1" width="9.953125" style="0"/>
    <col min="100" max="100" customWidth="1" width="9.953125" style="0"/>
    <col min="101" max="101" customWidth="1" width="9.953125" style="0"/>
    <col min="102" max="102" customWidth="1" width="9.953125" style="0"/>
    <col min="103" max="103" customWidth="1" width="9.953125" style="0"/>
    <col min="104" max="104" customWidth="1" width="9.953125" style="0"/>
    <col min="105" max="105" customWidth="1" width="9.953125" style="0"/>
    <col min="106" max="106" customWidth="1" width="9.953125" style="0"/>
    <col min="107" max="107" customWidth="1" width="9.953125" style="0"/>
    <col min="108" max="108" customWidth="1" width="9.953125" style="0"/>
    <col min="109" max="109" customWidth="1" width="9.953125" style="0"/>
    <col min="110" max="110" customWidth="1" width="9.953125" style="0"/>
    <col min="111" max="111" customWidth="1" width="9.953125" style="0"/>
    <col min="112" max="112" customWidth="1" width="9.953125" style="0"/>
    <col min="113" max="113" customWidth="1" width="9.953125" style="0"/>
    <col min="114" max="114" customWidth="1" width="9.953125" style="0"/>
    <col min="115" max="115" customWidth="1" width="9.953125" style="0"/>
    <col min="116" max="116" customWidth="1" width="9.953125" style="0"/>
    <col min="117" max="117" customWidth="1" width="9.953125" style="0"/>
    <col min="118" max="118" customWidth="1" width="9.953125" style="0"/>
    <col min="119" max="119" customWidth="1" width="9.953125" style="0"/>
    <col min="120" max="120" customWidth="1" width="9.953125" style="0"/>
    <col min="121" max="121" customWidth="1" width="9.953125" style="0"/>
    <col min="122" max="122" customWidth="1" width="9.953125" style="0"/>
    <col min="123" max="123" customWidth="1" width="9.953125" style="0"/>
    <col min="124" max="124" customWidth="1" width="9.953125" style="0"/>
    <col min="125" max="125" customWidth="1" width="9.953125" style="0"/>
    <col min="126" max="126" customWidth="1" width="9.953125" style="0"/>
    <col min="127" max="127" customWidth="1" width="9.953125" style="0"/>
    <col min="128" max="128" customWidth="1" width="9.953125" style="0"/>
    <col min="129" max="129" customWidth="1" width="9.953125" style="0"/>
    <col min="130" max="130" customWidth="1" width="9.953125" style="0"/>
    <col min="131" max="131" customWidth="1" width="9.953125" style="0"/>
    <col min="132" max="132" customWidth="1" width="9.953125" style="0"/>
    <col min="133" max="133" customWidth="1" width="9.953125" style="0"/>
    <col min="134" max="134" customWidth="1" width="9.953125" style="0"/>
    <col min="135" max="135" customWidth="1" width="9.953125" style="0"/>
    <col min="136" max="136" customWidth="1" width="9.953125" style="0"/>
    <col min="137" max="137" customWidth="1" width="9.953125" style="0"/>
    <col min="138" max="138" customWidth="1" width="9.953125" style="0"/>
    <col min="139" max="139" customWidth="1" width="9.953125" style="0"/>
    <col min="140" max="140" customWidth="1" width="9.953125" style="0"/>
    <col min="141" max="141" customWidth="1" width="9.953125" style="0"/>
    <col min="142" max="142" customWidth="1" width="9.953125" style="0"/>
    <col min="143" max="143" customWidth="1" width="9.953125" style="0"/>
    <col min="144" max="144" customWidth="1" width="9.953125" style="0"/>
    <col min="145" max="145" customWidth="1" width="9.953125" style="0"/>
    <col min="146" max="146" customWidth="1" width="9.953125" style="0"/>
    <col min="147" max="147" customWidth="1" width="9.953125" style="0"/>
    <col min="148" max="148" customWidth="1" width="9.953125" style="0"/>
    <col min="149" max="149" customWidth="1" width="9.953125" style="0"/>
    <col min="150" max="150" customWidth="1" width="9.953125" style="0"/>
    <col min="151" max="151" customWidth="1" width="9.953125" style="0"/>
    <col min="152" max="152" customWidth="1" width="9.953125" style="0"/>
    <col min="153" max="153" customWidth="1" width="9.953125" style="0"/>
    <col min="154" max="154" customWidth="1" width="9.953125" style="0"/>
    <col min="155" max="155" customWidth="1" width="9.953125" style="0"/>
    <col min="156" max="156" customWidth="1" width="9.953125" style="0"/>
    <col min="157" max="157" customWidth="1" width="9.953125" style="0"/>
    <col min="158" max="158" customWidth="1" width="9.953125" style="0"/>
    <col min="159" max="159" customWidth="1" width="9.953125" style="0"/>
    <col min="160" max="160" customWidth="1" width="9.953125" style="0"/>
    <col min="161" max="161" customWidth="1" width="9.953125" style="0"/>
    <col min="162" max="162" customWidth="1" width="9.953125" style="0"/>
    <col min="163" max="163" customWidth="1" width="9.953125" style="0"/>
    <col min="164" max="164" customWidth="1" width="9.953125" style="0"/>
    <col min="165" max="165" customWidth="1" width="9.953125" style="0"/>
    <col min="166" max="166" customWidth="1" width="9.953125" style="0"/>
    <col min="167" max="167" customWidth="1" width="9.953125" style="0"/>
    <col min="168" max="168" customWidth="1" width="9.953125" style="0"/>
    <col min="169" max="169" customWidth="1" width="9.953125" style="0"/>
    <col min="170" max="170" customWidth="1" width="9.953125" style="0"/>
    <col min="171" max="171" customWidth="1" width="9.953125" style="0"/>
    <col min="172" max="172" customWidth="1" width="9.953125" style="0"/>
    <col min="173" max="173" customWidth="1" width="9.953125" style="0"/>
    <col min="174" max="174" customWidth="1" width="9.953125" style="0"/>
    <col min="175" max="175" customWidth="1" width="9.953125" style="0"/>
    <col min="176" max="176" customWidth="1" width="9.953125" style="0"/>
    <col min="177" max="177" customWidth="1" width="9.953125" style="0"/>
    <col min="178" max="178" customWidth="1" width="9.953125" style="0"/>
    <col min="179" max="179" customWidth="1" width="9.953125" style="0"/>
    <col min="180" max="180" customWidth="1" width="9.953125" style="0"/>
    <col min="181" max="181" customWidth="1" width="9.953125" style="0"/>
    <col min="182" max="182" customWidth="1" width="9.953125" style="0"/>
    <col min="183" max="183" customWidth="1" width="9.953125" style="0"/>
    <col min="184" max="184" customWidth="1" width="9.953125" style="0"/>
    <col min="185" max="185" customWidth="1" width="9.953125" style="0"/>
    <col min="186" max="186" customWidth="1" width="9.953125" style="0"/>
    <col min="187" max="187" customWidth="1" width="9.953125" style="0"/>
    <col min="188" max="188" customWidth="1" width="9.953125" style="0"/>
    <col min="189" max="189" customWidth="1" width="9.953125" style="0"/>
    <col min="190" max="190" customWidth="1" width="9.953125" style="0"/>
    <col min="191" max="191" customWidth="1" width="9.953125" style="0"/>
    <col min="192" max="192" customWidth="1" width="9.953125" style="0"/>
    <col min="193" max="193" customWidth="1" width="9.953125" style="0"/>
    <col min="194" max="194" customWidth="1" width="9.953125" style="0"/>
    <col min="195" max="195" customWidth="1" width="9.953125" style="0"/>
    <col min="196" max="196" customWidth="1" width="9.953125" style="0"/>
    <col min="197" max="197" customWidth="1" width="9.953125" style="0"/>
    <col min="198" max="198" customWidth="1" width="9.953125" style="0"/>
    <col min="199" max="199" customWidth="1" width="9.953125" style="0"/>
    <col min="200" max="200" customWidth="1" width="9.953125" style="0"/>
    <col min="201" max="201" customWidth="1" width="9.953125" style="0"/>
    <col min="202" max="202" customWidth="1" width="9.953125" style="0"/>
    <col min="203" max="203" customWidth="1" width="9.953125" style="0"/>
    <col min="204" max="204" customWidth="1" width="9.953125" style="0"/>
    <col min="205" max="205" customWidth="1" width="9.953125" style="0"/>
    <col min="206" max="206" customWidth="1" width="9.953125" style="0"/>
    <col min="207" max="207" customWidth="1" width="9.953125" style="0"/>
    <col min="208" max="208" customWidth="1" width="9.953125" style="0"/>
    <col min="209" max="209" customWidth="1" width="9.953125" style="0"/>
    <col min="210" max="210" customWidth="1" width="9.953125" style="0"/>
    <col min="211" max="211" customWidth="1" width="9.953125" style="0"/>
    <col min="212" max="212" customWidth="1" width="9.953125" style="0"/>
    <col min="213" max="213" customWidth="1" width="9.953125" style="0"/>
    <col min="214" max="214" customWidth="1" width="9.953125" style="0"/>
    <col min="215" max="215" customWidth="1" width="9.953125" style="0"/>
    <col min="216" max="216" customWidth="1" width="9.953125" style="0"/>
    <col min="217" max="217" customWidth="1" width="9.953125" style="0"/>
    <col min="218" max="218" customWidth="1" width="9.953125" style="0"/>
    <col min="219" max="219" customWidth="1" width="9.953125" style="0"/>
    <col min="220" max="220" customWidth="1" width="9.953125" style="0"/>
    <col min="221" max="221" customWidth="1" width="9.953125" style="0"/>
    <col min="222" max="222" customWidth="1" width="9.953125" style="0"/>
    <col min="223" max="223" customWidth="1" width="9.953125" style="0"/>
    <col min="224" max="224" customWidth="1" width="9.953125" style="0"/>
    <col min="225" max="225" customWidth="1" width="9.953125" style="0"/>
    <col min="226" max="226" customWidth="1" width="9.953125" style="0"/>
    <col min="227" max="227" customWidth="1" width="9.953125" style="0"/>
    <col min="228" max="228" customWidth="1" width="9.953125" style="0"/>
    <col min="229" max="229" customWidth="1" width="9.953125" style="0"/>
    <col min="230" max="230" customWidth="1" width="9.953125" style="0"/>
    <col min="231" max="231" customWidth="1" width="9.953125" style="0"/>
    <col min="232" max="232" customWidth="1" width="9.953125" style="0"/>
    <col min="233" max="233" customWidth="1" width="9.953125" style="0"/>
    <col min="234" max="234" customWidth="1" width="9.953125" style="0"/>
    <col min="235" max="235" customWidth="1" width="9.953125" style="0"/>
    <col min="236" max="236" customWidth="1" width="9.953125" style="0"/>
    <col min="237" max="237" customWidth="1" width="9.953125" style="0"/>
    <col min="238" max="238" customWidth="1" width="9.953125" style="0"/>
    <col min="239" max="239" customWidth="1" width="9.953125" style="0"/>
    <col min="240" max="240" customWidth="1" width="9.953125" style="0"/>
    <col min="241" max="241" customWidth="1" width="9.953125" style="0"/>
    <col min="242" max="242" customWidth="1" width="9.953125" style="0"/>
    <col min="243" max="243" customWidth="1" width="9.953125" style="0"/>
    <col min="257" max="16384" width="9" style="0" hidden="0"/>
  </cols>
  <sheetData>
    <row r="1" spans="8:8">
      <c r="B1" s="3" t="s">
        <v>1</v>
      </c>
      <c r="C1" s="2">
        <v>30000.0</v>
      </c>
    </row>
    <row r="2" spans="8:8">
      <c r="B2" s="3" t="s">
        <v>11</v>
      </c>
      <c r="C2" s="4">
        <v>0.084</v>
      </c>
      <c r="D2" s="4"/>
      <c r="E2" s="4"/>
    </row>
    <row r="3" spans="8:8">
      <c r="B3" s="3" t="s">
        <v>12</v>
      </c>
      <c r="C3" s="4">
        <f>C2/12</f>
        <v>0.007</v>
      </c>
      <c r="D3" s="5" t="s">
        <v>14</v>
      </c>
      <c r="E3" s="4"/>
    </row>
    <row r="4" spans="8:8">
      <c r="A4" s="6"/>
      <c r="B4" s="3" t="s">
        <v>2</v>
      </c>
      <c r="C4" s="7">
        <v>6.0</v>
      </c>
      <c r="D4" s="7"/>
      <c r="E4" s="7"/>
    </row>
    <row r="5" spans="8:8">
      <c r="A5" s="6"/>
      <c r="B5" s="3" t="s">
        <v>5</v>
      </c>
      <c r="C5" s="2">
        <f>B12</f>
        <v>531.8758469285432</v>
      </c>
      <c r="H5" s="2">
        <v>35414.3672</v>
      </c>
    </row>
    <row r="6" spans="8:8">
      <c r="A6" s="6"/>
      <c r="B6" s="3" t="s">
        <v>15</v>
      </c>
      <c r="C6" s="2">
        <f>C5*C4*12</f>
        <v>38295.06097885511</v>
      </c>
    </row>
    <row r="7" spans="8:8">
      <c r="A7" s="6"/>
      <c r="B7" s="3"/>
    </row>
    <row r="8" spans="8:8">
      <c r="A8" s="8" t="s">
        <v>10</v>
      </c>
      <c r="B8" s="2">
        <f>$C$1</f>
        <v>30000.0</v>
      </c>
      <c r="I8"/>
    </row>
    <row r="9" spans="8:8">
      <c r="A9" s="8" t="s">
        <v>6</v>
      </c>
      <c r="B9" s="9">
        <f>12*$C$4</f>
        <v>72.0</v>
      </c>
      <c r="C9" s="9"/>
      <c r="I9"/>
    </row>
    <row r="10" spans="8:8">
      <c r="A10" s="8" t="s">
        <v>7</v>
      </c>
      <c r="B10" s="10">
        <f>$C$2/12</f>
        <v>0.007</v>
      </c>
      <c r="C10" s="10"/>
      <c r="D10" s="10"/>
      <c r="I10"/>
    </row>
    <row r="11" spans="8:8">
      <c r="A11" s="8" t="s">
        <v>8</v>
      </c>
      <c r="B11" s="2">
        <f>(((1+B10)^B9)-1)/(B10*(1+B10)^B9)</f>
        <v>56.404140502417775</v>
      </c>
      <c r="I11"/>
    </row>
    <row r="12" spans="8:8">
      <c r="A12" s="8" t="s">
        <v>9</v>
      </c>
      <c r="B12" s="2">
        <f>B8/B11</f>
        <v>531.8758469285432</v>
      </c>
      <c r="I12"/>
    </row>
    <row r="13" spans="8:8">
      <c r="A13" s="6"/>
      <c r="B13" s="3"/>
    </row>
    <row r="14" spans="8:8">
      <c r="A14" s="6"/>
      <c r="B14" s="3"/>
    </row>
    <row r="15" spans="8:8" s="11" ht="29.25" customFormat="1" customHeight="1">
      <c r="A15" s="12" t="s">
        <v>0</v>
      </c>
      <c r="B15" s="13" t="s">
        <v>3</v>
      </c>
      <c r="C15" s="13" t="s">
        <v>13</v>
      </c>
      <c r="D15" s="13"/>
      <c r="E15" s="13" t="s">
        <v>4</v>
      </c>
      <c r="F15" s="14"/>
      <c r="G15" s="14"/>
      <c r="H15" s="14"/>
      <c r="I15" s="14"/>
    </row>
    <row r="16" spans="8:8">
      <c r="A16" s="1">
        <v>1.0</v>
      </c>
      <c r="B16" s="2">
        <f>C1</f>
        <v>30000.0</v>
      </c>
      <c r="C16" s="2">
        <f>$C$3*B16</f>
        <v>210.0</v>
      </c>
      <c r="D16" s="2">
        <f>$C$5-C16</f>
        <v>321.87584692854296</v>
      </c>
      <c r="E16" s="2">
        <f>B16-D16</f>
        <v>29678.124153071458</v>
      </c>
      <c r="F16" s="2">
        <f>C5</f>
        <v>531.8758469285432</v>
      </c>
      <c r="G16" s="2">
        <f>E16+F16</f>
        <v>30210.000000000044</v>
      </c>
      <c r="H16" s="2">
        <f>C16</f>
        <v>210.0</v>
      </c>
    </row>
    <row r="17" spans="8:8">
      <c r="A17" s="1">
        <v>2.0</v>
      </c>
      <c r="B17" s="2">
        <f>E16</f>
        <v>29678.124153071458</v>
      </c>
      <c r="C17" s="2">
        <f t="shared" si="0" ref="C17:C80">$C$3*B17</f>
        <v>207.7468690715002</v>
      </c>
      <c r="D17" s="2">
        <f>$C$5-C17</f>
        <v>324.12897785704297</v>
      </c>
      <c r="E17" s="2">
        <f>B17-D17</f>
        <v>29353.99517521446</v>
      </c>
      <c r="F17" s="2">
        <f>F16+$C$5</f>
        <v>1063.751693857086</v>
      </c>
      <c r="G17" s="2">
        <f>E17+F17</f>
        <v>30417.74686907159</v>
      </c>
      <c r="H17" s="2">
        <f>H16+C17</f>
        <v>417.7468690715</v>
      </c>
    </row>
    <row r="18" spans="8:8">
      <c r="A18" s="1">
        <v>3.0</v>
      </c>
      <c r="B18" s="2">
        <f>E17</f>
        <v>29353.99517521446</v>
      </c>
      <c r="C18" s="2">
        <f t="shared" si="0"/>
        <v>205.47796622650122</v>
      </c>
      <c r="D18" s="2">
        <f t="shared" si="1" ref="D18:D81">$C$5-C18</f>
        <v>326.39788070204196</v>
      </c>
      <c r="E18" s="2">
        <f t="shared" si="2" ref="E18:E81">B18-D18</f>
        <v>29027.597294512456</v>
      </c>
      <c r="F18" s="2">
        <f>F17+$C$5</f>
        <v>1595.6275407856328</v>
      </c>
      <c r="G18" s="2">
        <f t="shared" si="3" ref="G18:G42">E18+F18</f>
        <v>30623.22483529813</v>
      </c>
      <c r="H18" s="2">
        <f>H17+C18</f>
        <v>623.2248352980009</v>
      </c>
    </row>
    <row r="19" spans="8:8">
      <c r="A19" s="1">
        <v>4.0</v>
      </c>
      <c r="B19" s="2">
        <f t="shared" si="4" ref="B19:B82">E18</f>
        <v>29027.597294512456</v>
      </c>
      <c r="C19" s="2">
        <f t="shared" si="0"/>
        <v>203.19318106158718</v>
      </c>
      <c r="D19" s="2">
        <f t="shared" si="1"/>
        <v>328.682665866956</v>
      </c>
      <c r="E19" s="2">
        <f t="shared" si="2"/>
        <v>28698.914628645543</v>
      </c>
      <c r="F19" s="2">
        <f t="shared" si="5" ref="F19:F82">F18+$C$5</f>
        <v>2127.5033877141727</v>
      </c>
      <c r="G19" s="2">
        <f t="shared" si="3"/>
        <v>30826.41801635967</v>
      </c>
      <c r="H19" s="2">
        <f t="shared" si="6" ref="H19:H82">H18+C19</f>
        <v>826.418016359588</v>
      </c>
    </row>
    <row r="20" spans="8:8">
      <c r="A20" s="1">
        <v>5.0</v>
      </c>
      <c r="B20" s="2">
        <f t="shared" si="4"/>
        <v>28698.914628645543</v>
      </c>
      <c r="C20" s="2">
        <f t="shared" si="0"/>
        <v>200.89240240051882</v>
      </c>
      <c r="D20" s="2">
        <f t="shared" si="1"/>
        <v>330.98344452802394</v>
      </c>
      <c r="E20" s="2">
        <f t="shared" si="2"/>
        <v>28367.931184117475</v>
      </c>
      <c r="F20" s="2">
        <f t="shared" si="5"/>
        <v>2659.379234642713</v>
      </c>
      <c r="G20" s="2">
        <f t="shared" si="3"/>
        <v>31027.31041876021</v>
      </c>
      <c r="H20" s="2">
        <f t="shared" si="6"/>
        <v>1027.310418760107</v>
      </c>
    </row>
    <row r="21" spans="8:8">
      <c r="A21" s="1">
        <v>6.0</v>
      </c>
      <c r="B21" s="2">
        <f t="shared" si="4"/>
        <v>28367.931184117475</v>
      </c>
      <c r="C21" s="2">
        <f t="shared" si="0"/>
        <v>198.57551828882234</v>
      </c>
      <c r="D21" s="2">
        <f t="shared" si="1"/>
        <v>333.300328639721</v>
      </c>
      <c r="E21" s="2">
        <f t="shared" si="2"/>
        <v>28034.63085547778</v>
      </c>
      <c r="F21" s="2">
        <f t="shared" si="5"/>
        <v>3191.255081571253</v>
      </c>
      <c r="G21" s="2">
        <f t="shared" si="3"/>
        <v>31225.88593704905</v>
      </c>
      <c r="H21" s="2">
        <f t="shared" si="6"/>
        <v>1225.885937048932</v>
      </c>
    </row>
    <row r="22" spans="8:8">
      <c r="A22" s="1">
        <v>7.0</v>
      </c>
      <c r="B22" s="2">
        <f t="shared" si="4"/>
        <v>28034.63085547778</v>
      </c>
      <c r="C22" s="2">
        <f t="shared" si="0"/>
        <v>196.24241598834445</v>
      </c>
      <c r="D22" s="2">
        <f t="shared" si="1"/>
        <v>335.633430940199</v>
      </c>
      <c r="E22" s="2">
        <f t="shared" si="2"/>
        <v>27698.997424537603</v>
      </c>
      <c r="F22" s="2">
        <f t="shared" si="5"/>
        <v>3723.130928499793</v>
      </c>
      <c r="G22" s="2">
        <f t="shared" si="3"/>
        <v>31422.12835303739</v>
      </c>
      <c r="H22" s="2">
        <f t="shared" si="6"/>
        <v>1422.1283530372739</v>
      </c>
    </row>
    <row r="23" spans="8:8">
      <c r="A23" s="1">
        <v>8.0</v>
      </c>
      <c r="B23" s="2">
        <f t="shared" si="4"/>
        <v>27698.997424537603</v>
      </c>
      <c r="C23" s="2">
        <f t="shared" si="0"/>
        <v>193.89298197176322</v>
      </c>
      <c r="D23" s="2">
        <f t="shared" si="1"/>
        <v>337.98286495677996</v>
      </c>
      <c r="E23" s="2">
        <f t="shared" si="2"/>
        <v>27361.01455958082</v>
      </c>
      <c r="F23" s="2">
        <f t="shared" si="5"/>
        <v>4255.006775428333</v>
      </c>
      <c r="G23" s="2">
        <f t="shared" si="3"/>
        <v>31616.02133500913</v>
      </c>
      <c r="H23" s="2">
        <f t="shared" si="6"/>
        <v>1616.021335009033</v>
      </c>
    </row>
    <row r="24" spans="8:8">
      <c r="A24" s="1">
        <v>9.0</v>
      </c>
      <c r="B24" s="2">
        <f t="shared" si="4"/>
        <v>27361.01455958082</v>
      </c>
      <c r="C24" s="2">
        <f t="shared" si="0"/>
        <v>191.52710191706575</v>
      </c>
      <c r="D24" s="2">
        <f t="shared" si="1"/>
        <v>340.3487450114769</v>
      </c>
      <c r="E24" s="2">
        <f t="shared" si="2"/>
        <v>27020.66581456932</v>
      </c>
      <c r="F24" s="2">
        <f t="shared" si="5"/>
        <v>4786.882622356873</v>
      </c>
      <c r="G24" s="2">
        <f t="shared" si="3"/>
        <v>31807.54843692617</v>
      </c>
      <c r="H24" s="2">
        <f t="shared" si="6"/>
        <v>1807.548436926096</v>
      </c>
    </row>
    <row r="25" spans="8:8">
      <c r="A25" s="1">
        <v>10.0</v>
      </c>
      <c r="B25" s="2">
        <f t="shared" si="4"/>
        <v>27020.66581456932</v>
      </c>
      <c r="C25" s="2">
        <f t="shared" si="0"/>
        <v>189.14466070198526</v>
      </c>
      <c r="D25" s="2">
        <f t="shared" si="1"/>
        <v>342.73118622655795</v>
      </c>
      <c r="E25" s="2">
        <f t="shared" si="2"/>
        <v>26677.93462834274</v>
      </c>
      <c r="F25" s="2">
        <f t="shared" si="5"/>
        <v>5318.758469285413</v>
      </c>
      <c r="G25" s="2">
        <f t="shared" si="3"/>
        <v>31996.69309762811</v>
      </c>
      <c r="H25" s="2">
        <f t="shared" si="6"/>
        <v>1996.693097628085</v>
      </c>
    </row>
    <row r="26" spans="8:8">
      <c r="A26" s="1">
        <v>11.0</v>
      </c>
      <c r="B26" s="2">
        <f t="shared" si="4"/>
        <v>26677.93462834274</v>
      </c>
      <c r="C26" s="2">
        <f t="shared" si="0"/>
        <v>186.74554239839918</v>
      </c>
      <c r="D26" s="2">
        <f t="shared" si="1"/>
        <v>345.1303045301439</v>
      </c>
      <c r="E26" s="2">
        <f t="shared" si="2"/>
        <v>26332.804323812557</v>
      </c>
      <c r="F26" s="2">
        <f t="shared" si="5"/>
        <v>5850.634316213953</v>
      </c>
      <c r="G26" s="2">
        <f t="shared" si="3"/>
        <v>32183.43864002655</v>
      </c>
      <c r="H26" s="2">
        <f t="shared" si="6"/>
        <v>2183.438640026489</v>
      </c>
    </row>
    <row r="27" spans="8:8">
      <c r="A27" s="1">
        <v>12.0</v>
      </c>
      <c r="B27" s="2">
        <f t="shared" si="4"/>
        <v>26332.804323812557</v>
      </c>
      <c r="C27" s="2">
        <f t="shared" si="0"/>
        <v>184.3296302666879</v>
      </c>
      <c r="D27" s="2">
        <f t="shared" si="1"/>
        <v>347.54621666185494</v>
      </c>
      <c r="E27" s="2">
        <f t="shared" si="2"/>
        <v>25985.258107150745</v>
      </c>
      <c r="F27" s="2">
        <f t="shared" si="5"/>
        <v>6382.510163142493</v>
      </c>
      <c r="G27" s="2">
        <f t="shared" si="3"/>
        <v>32367.768270293192</v>
      </c>
      <c r="H27" s="2">
        <f t="shared" si="6"/>
        <v>2367.768270293178</v>
      </c>
    </row>
    <row r="28" spans="8:8">
      <c r="A28" s="1">
        <v>13.0</v>
      </c>
      <c r="B28" s="2">
        <f t="shared" si="4"/>
        <v>25985.258107150745</v>
      </c>
      <c r="C28" s="2">
        <f t="shared" si="0"/>
        <v>181.89680675005522</v>
      </c>
      <c r="D28" s="2">
        <f t="shared" si="1"/>
        <v>349.97904017848794</v>
      </c>
      <c r="E28" s="2">
        <f t="shared" si="2"/>
        <v>25635.279066972213</v>
      </c>
      <c r="F28" s="2">
        <f t="shared" si="5"/>
        <v>6914.386010071033</v>
      </c>
      <c r="G28" s="2">
        <f t="shared" si="3"/>
        <v>32549.66507704323</v>
      </c>
      <c r="H28" s="2">
        <f t="shared" si="6"/>
        <v>2549.665077043235</v>
      </c>
    </row>
    <row r="29" spans="8:8">
      <c r="A29" s="1">
        <v>14.0</v>
      </c>
      <c r="B29" s="2">
        <f t="shared" si="4"/>
        <v>25635.279066972213</v>
      </c>
      <c r="C29" s="2">
        <f t="shared" si="0"/>
        <v>179.4469534688055</v>
      </c>
      <c r="D29" s="2">
        <f t="shared" si="1"/>
        <v>352.42889345973697</v>
      </c>
      <c r="E29" s="2">
        <f t="shared" si="2"/>
        <v>25282.850173512466</v>
      </c>
      <c r="F29" s="2">
        <f t="shared" si="5"/>
        <v>7446.261856999573</v>
      </c>
      <c r="G29" s="2">
        <f t="shared" si="3"/>
        <v>32729.11203051207</v>
      </c>
      <c r="H29" s="2">
        <f t="shared" si="6"/>
        <v>2729.112030512046</v>
      </c>
    </row>
    <row r="30" spans="8:8">
      <c r="A30" s="1">
        <v>15.0</v>
      </c>
      <c r="B30" s="2">
        <f t="shared" si="4"/>
        <v>25282.850173512466</v>
      </c>
      <c r="C30" s="2">
        <f t="shared" si="0"/>
        <v>176.97995121458726</v>
      </c>
      <c r="D30" s="2">
        <f t="shared" si="1"/>
        <v>354.89589571395595</v>
      </c>
      <c r="E30" s="2">
        <f t="shared" si="2"/>
        <v>24927.954277798544</v>
      </c>
      <c r="F30" s="2">
        <f t="shared" si="5"/>
        <v>7978.137703928113</v>
      </c>
      <c r="G30" s="2">
        <f t="shared" si="3"/>
        <v>32906.09198172661</v>
      </c>
      <c r="H30" s="2">
        <f t="shared" si="6"/>
        <v>2906.0919817266367</v>
      </c>
    </row>
    <row r="31" spans="8:8">
      <c r="A31" s="1">
        <v>16.0</v>
      </c>
      <c r="B31" s="2">
        <f t="shared" si="4"/>
        <v>24927.954277798544</v>
      </c>
      <c r="C31" s="2">
        <f t="shared" si="0"/>
        <v>174.49567994458982</v>
      </c>
      <c r="D31" s="2">
        <f t="shared" si="1"/>
        <v>357.38016698395296</v>
      </c>
      <c r="E31" s="2">
        <f t="shared" si="2"/>
        <v>24570.57411081455</v>
      </c>
      <c r="F31" s="2">
        <f t="shared" si="5"/>
        <v>8510.013550856653</v>
      </c>
      <c r="G31" s="2">
        <f t="shared" si="3"/>
        <v>33080.58766167125</v>
      </c>
      <c r="H31" s="2">
        <f t="shared" si="6"/>
        <v>3080.58766167123</v>
      </c>
    </row>
    <row r="32" spans="8:8">
      <c r="A32" s="1">
        <v>17.0</v>
      </c>
      <c r="B32" s="2">
        <f t="shared" si="4"/>
        <v>24570.57411081455</v>
      </c>
      <c r="C32" s="2">
        <f t="shared" si="0"/>
        <v>171.99401877570185</v>
      </c>
      <c r="D32" s="2">
        <f t="shared" si="1"/>
        <v>359.88182815284097</v>
      </c>
      <c r="E32" s="2">
        <f t="shared" si="2"/>
        <v>24210.69228266176</v>
      </c>
      <c r="F32" s="2">
        <f t="shared" si="5"/>
        <v>9041.889397785193</v>
      </c>
      <c r="G32" s="2">
        <f t="shared" si="3"/>
        <v>33252.58168044699</v>
      </c>
      <c r="H32" s="2">
        <f t="shared" si="6"/>
        <v>3252.581680446932</v>
      </c>
    </row>
    <row r="33" spans="8:8">
      <c r="A33" s="1">
        <v>18.0</v>
      </c>
      <c r="B33" s="2">
        <f t="shared" si="4"/>
        <v>24210.69228266176</v>
      </c>
      <c r="C33" s="2">
        <f t="shared" si="0"/>
        <v>169.47484597863232</v>
      </c>
      <c r="D33" s="2">
        <f t="shared" si="1"/>
        <v>362.40100094991095</v>
      </c>
      <c r="E33" s="2">
        <f t="shared" si="2"/>
        <v>23848.29128171189</v>
      </c>
      <c r="F33" s="2">
        <f t="shared" si="5"/>
        <v>9573.765244713732</v>
      </c>
      <c r="G33" s="2">
        <f t="shared" si="3"/>
        <v>33422.05652642563</v>
      </c>
      <c r="H33" s="2">
        <f t="shared" si="6"/>
        <v>3422.056526425562</v>
      </c>
    </row>
    <row r="34" spans="8:8">
      <c r="A34" s="1">
        <v>19.0</v>
      </c>
      <c r="B34" s="2">
        <f t="shared" si="4"/>
        <v>23848.29128171189</v>
      </c>
      <c r="C34" s="2">
        <f t="shared" si="0"/>
        <v>166.93803897198322</v>
      </c>
      <c r="D34" s="2">
        <f t="shared" si="1"/>
        <v>364.93780795655994</v>
      </c>
      <c r="E34" s="2">
        <f t="shared" si="2"/>
        <v>23483.35347375534</v>
      </c>
      <c r="F34" s="2">
        <f t="shared" si="5"/>
        <v>10105.641091642272</v>
      </c>
      <c r="G34" s="2">
        <f t="shared" si="3"/>
        <v>33588.994565397596</v>
      </c>
      <c r="H34" s="2">
        <f t="shared" si="6"/>
        <v>3588.9945653975433</v>
      </c>
    </row>
    <row r="35" spans="8:8">
      <c r="A35" s="1">
        <v>20.0</v>
      </c>
      <c r="B35" s="2">
        <f t="shared" si="4"/>
        <v>23483.35347375534</v>
      </c>
      <c r="C35" s="2">
        <f t="shared" si="0"/>
        <v>164.38347431628736</v>
      </c>
      <c r="D35" s="2">
        <f t="shared" si="1"/>
        <v>367.49237261225596</v>
      </c>
      <c r="E35" s="2">
        <f t="shared" si="2"/>
        <v>23115.861101143044</v>
      </c>
      <c r="F35" s="2">
        <f t="shared" si="5"/>
        <v>10637.516938570841</v>
      </c>
      <c r="G35" s="2">
        <f t="shared" si="3"/>
        <v>33753.3780397138</v>
      </c>
      <c r="H35" s="2">
        <f t="shared" si="6"/>
        <v>3753.378039713827</v>
      </c>
    </row>
    <row r="36" spans="8:8">
      <c r="A36" s="1">
        <v>21.0</v>
      </c>
      <c r="B36" s="2">
        <f t="shared" si="4"/>
        <v>23115.861101143044</v>
      </c>
      <c r="C36" s="2">
        <f t="shared" si="0"/>
        <v>161.81102770800132</v>
      </c>
      <c r="D36" s="2">
        <f t="shared" si="1"/>
        <v>370.06481922054195</v>
      </c>
      <c r="E36" s="2">
        <f t="shared" si="2"/>
        <v>22745.79628192246</v>
      </c>
      <c r="F36" s="2">
        <f t="shared" si="5"/>
        <v>11169.392785499342</v>
      </c>
      <c r="G36" s="2">
        <f t="shared" si="3"/>
        <v>33915.1890674218</v>
      </c>
      <c r="H36" s="2">
        <f t="shared" si="6"/>
        <v>3915.1890674218307</v>
      </c>
    </row>
    <row r="37" spans="8:8" ht="15.0" customFormat="1">
      <c r="A37" s="1">
        <v>22.0</v>
      </c>
      <c r="B37" s="2">
        <f t="shared" si="4"/>
        <v>22745.79628192246</v>
      </c>
      <c r="C37" s="2">
        <f t="shared" si="0"/>
        <v>159.22057397345722</v>
      </c>
      <c r="D37" s="2">
        <f t="shared" si="1"/>
        <v>372.65527295508593</v>
      </c>
      <c r="E37" s="2">
        <f t="shared" si="2"/>
        <v>22373.141008967414</v>
      </c>
      <c r="F37" s="2">
        <f t="shared" si="5"/>
        <v>11701.268632427842</v>
      </c>
      <c r="G37" s="2">
        <f t="shared" si="3"/>
        <v>34074.4096413952</v>
      </c>
      <c r="H37" s="2">
        <f t="shared" si="6"/>
        <v>4074.4096413952866</v>
      </c>
      <c r="I37" s="3"/>
    </row>
    <row r="38" spans="8:8">
      <c r="A38" s="1">
        <v>23.0</v>
      </c>
      <c r="B38" s="2">
        <f t="shared" si="4"/>
        <v>22373.141008967414</v>
      </c>
      <c r="C38" s="2">
        <f t="shared" si="0"/>
        <v>156.6119870627719</v>
      </c>
      <c r="D38" s="2">
        <f t="shared" si="1"/>
        <v>375.263859865771</v>
      </c>
      <c r="E38" s="2">
        <f t="shared" si="2"/>
        <v>21997.877149101627</v>
      </c>
      <c r="F38" s="2">
        <f t="shared" si="5"/>
        <v>12233.144479356342</v>
      </c>
      <c r="G38" s="2">
        <f t="shared" si="3"/>
        <v>34231.0216284579</v>
      </c>
      <c r="H38" s="2">
        <f t="shared" si="6"/>
        <v>4231.021628458062</v>
      </c>
    </row>
    <row r="39" spans="8:8">
      <c r="A39" s="1">
        <v>24.0</v>
      </c>
      <c r="B39" s="2">
        <f t="shared" si="4"/>
        <v>21997.877149101627</v>
      </c>
      <c r="C39" s="2">
        <f t="shared" si="0"/>
        <v>153.9851400437114</v>
      </c>
      <c r="D39" s="2">
        <f t="shared" si="1"/>
        <v>377.89070688483196</v>
      </c>
      <c r="E39" s="2">
        <f t="shared" si="2"/>
        <v>21619.98644221677</v>
      </c>
      <c r="F39" s="2">
        <f t="shared" si="5"/>
        <v>12765.020326284843</v>
      </c>
      <c r="G39" s="2">
        <f t="shared" si="3"/>
        <v>34385.0067685016</v>
      </c>
      <c r="H39" s="2">
        <f t="shared" si="6"/>
        <v>4385.006768501771</v>
      </c>
    </row>
    <row r="40" spans="8:8">
      <c r="A40" s="1">
        <v>25.0</v>
      </c>
      <c r="B40" s="2">
        <f t="shared" si="4"/>
        <v>21619.98644221677</v>
      </c>
      <c r="C40" s="2">
        <f t="shared" si="0"/>
        <v>151.3399050955174</v>
      </c>
      <c r="D40" s="2">
        <f t="shared" si="1"/>
        <v>380.53594183302596</v>
      </c>
      <c r="E40" s="2">
        <f t="shared" si="2"/>
        <v>21239.450500383773</v>
      </c>
      <c r="F40" s="2">
        <f t="shared" si="5"/>
        <v>13296.896173213343</v>
      </c>
      <c r="G40" s="2">
        <f t="shared" si="3"/>
        <v>34536.3466735971</v>
      </c>
      <c r="H40" s="2">
        <f t="shared" si="6"/>
        <v>4536.346673597287</v>
      </c>
    </row>
    <row r="41" spans="8:8">
      <c r="A41" s="1">
        <v>26.0</v>
      </c>
      <c r="B41" s="2">
        <f t="shared" si="4"/>
        <v>21239.450500383773</v>
      </c>
      <c r="C41" s="2">
        <f t="shared" si="0"/>
        <v>148.67615350268642</v>
      </c>
      <c r="D41" s="2">
        <f t="shared" si="1"/>
        <v>383.19969342585694</v>
      </c>
      <c r="E41" s="2">
        <f t="shared" si="2"/>
        <v>20856.25080695794</v>
      </c>
      <c r="F41" s="2">
        <f t="shared" si="5"/>
        <v>13828.772020141841</v>
      </c>
      <c r="G41" s="2">
        <f t="shared" si="3"/>
        <v>34685.0228270997</v>
      </c>
      <c r="H41" s="2">
        <f t="shared" si="6"/>
        <v>4685.022827099976</v>
      </c>
    </row>
    <row r="42" spans="8:8">
      <c r="A42" s="1">
        <v>27.0</v>
      </c>
      <c r="B42" s="2">
        <f t="shared" si="4"/>
        <v>20856.25080695794</v>
      </c>
      <c r="C42" s="2">
        <f t="shared" si="0"/>
        <v>145.9937556487056</v>
      </c>
      <c r="D42" s="2">
        <f t="shared" si="1"/>
        <v>385.8820912798369</v>
      </c>
      <c r="E42" s="2">
        <f t="shared" si="2"/>
        <v>20470.368715678065</v>
      </c>
      <c r="F42" s="2">
        <f t="shared" si="5"/>
        <v>14360.647867070342</v>
      </c>
      <c r="G42" s="2">
        <f t="shared" si="3"/>
        <v>34831.0165827484</v>
      </c>
      <c r="H42" s="2">
        <f t="shared" si="6"/>
        <v>4831.016582748685</v>
      </c>
    </row>
    <row r="43" spans="8:8">
      <c r="A43" s="1">
        <v>28.0</v>
      </c>
      <c r="B43" s="2">
        <f t="shared" si="4"/>
        <v>20470.368715678065</v>
      </c>
      <c r="C43" s="2">
        <f t="shared" si="0"/>
        <v>143.29258100974647</v>
      </c>
      <c r="D43" s="2">
        <f t="shared" si="1"/>
        <v>388.583265918797</v>
      </c>
      <c r="E43" s="2">
        <f t="shared" si="2"/>
        <v>20081.785449759303</v>
      </c>
      <c r="F43" s="2">
        <f t="shared" si="5"/>
        <v>14892.523713998842</v>
      </c>
      <c r="G43" s="2">
        <f>E43+F43</f>
        <v>34974.3091637581</v>
      </c>
      <c r="H43" s="2">
        <f t="shared" si="6"/>
        <v>4974.309163758436</v>
      </c>
    </row>
    <row r="44" spans="8:8">
      <c r="A44" s="1">
        <v>29.0</v>
      </c>
      <c r="B44" s="2">
        <f t="shared" si="4"/>
        <v>20081.785449759303</v>
      </c>
      <c r="C44" s="2">
        <f t="shared" si="0"/>
        <v>140.57249814831513</v>
      </c>
      <c r="D44" s="2">
        <f t="shared" si="1"/>
        <v>391.30334878022796</v>
      </c>
      <c r="E44" s="2">
        <f t="shared" si="2"/>
        <v>19690.482100979072</v>
      </c>
      <c r="F44" s="2">
        <f t="shared" si="5"/>
        <v>15424.399560927342</v>
      </c>
      <c r="G44" s="2">
        <f>E44+F44</f>
        <v>35114.8816619064</v>
      </c>
      <c r="H44" s="2">
        <f t="shared" si="6"/>
        <v>5114.881661906756</v>
      </c>
    </row>
    <row r="45" spans="8:8">
      <c r="A45" s="1">
        <v>30.0</v>
      </c>
      <c r="B45" s="2">
        <f t="shared" si="4"/>
        <v>19690.482100979072</v>
      </c>
      <c r="C45" s="2">
        <f t="shared" si="0"/>
        <v>137.8333747068535</v>
      </c>
      <c r="D45" s="2">
        <f t="shared" si="1"/>
        <v>394.04247222168897</v>
      </c>
      <c r="E45" s="2">
        <f t="shared" si="2"/>
        <v>19296.439628757413</v>
      </c>
      <c r="F45" s="2">
        <f t="shared" si="5"/>
        <v>15956.275407855843</v>
      </c>
      <c r="G45" s="2">
        <f t="shared" si="7" ref="G45:G87">E45+F45</f>
        <v>35252.7150366132</v>
      </c>
      <c r="H45" s="2">
        <f t="shared" si="6"/>
        <v>5252.715036613614</v>
      </c>
    </row>
    <row r="46" spans="8:8">
      <c r="A46" s="1">
        <v>31.0</v>
      </c>
      <c r="B46" s="2">
        <f t="shared" si="4"/>
        <v>19296.439628757413</v>
      </c>
      <c r="C46" s="2">
        <f t="shared" si="0"/>
        <v>135.07507740130188</v>
      </c>
      <c r="D46" s="2">
        <f t="shared" si="1"/>
        <v>396.80076952724096</v>
      </c>
      <c r="E46" s="2">
        <f t="shared" si="2"/>
        <v>18899.63885923016</v>
      </c>
      <c r="F46" s="2">
        <f t="shared" si="5"/>
        <v>16488.15125478434</v>
      </c>
      <c r="G46" s="2">
        <f t="shared" si="7"/>
        <v>35387.7901140145</v>
      </c>
      <c r="H46" s="2">
        <f t="shared" si="6"/>
        <v>5387.790114014912</v>
      </c>
    </row>
    <row r="47" spans="8:8">
      <c r="A47" s="1">
        <v>32.0</v>
      </c>
      <c r="B47" s="2">
        <f t="shared" si="4"/>
        <v>18899.63885923016</v>
      </c>
      <c r="C47" s="2">
        <f t="shared" si="0"/>
        <v>132.29747201461112</v>
      </c>
      <c r="D47" s="2">
        <f t="shared" si="1"/>
        <v>399.57837491393195</v>
      </c>
      <c r="E47" s="2">
        <f t="shared" si="2"/>
        <v>18500.060484316266</v>
      </c>
      <c r="F47" s="2">
        <f t="shared" si="5"/>
        <v>17020.027101712843</v>
      </c>
      <c r="G47" s="2">
        <f t="shared" si="7"/>
        <v>35520.0875860291</v>
      </c>
      <c r="H47" s="2">
        <f t="shared" si="6"/>
        <v>5520.087586029521</v>
      </c>
    </row>
    <row r="48" spans="8:8">
      <c r="A48" s="1">
        <v>33.0</v>
      </c>
      <c r="B48" s="2">
        <f t="shared" si="4"/>
        <v>18500.060484316266</v>
      </c>
      <c r="C48" s="2">
        <f t="shared" si="0"/>
        <v>129.50042339021385</v>
      </c>
      <c r="D48" s="2">
        <f t="shared" si="1"/>
        <v>402.37542353832896</v>
      </c>
      <c r="E48" s="2">
        <f t="shared" si="2"/>
        <v>18097.68506077797</v>
      </c>
      <c r="F48" s="2">
        <f t="shared" si="5"/>
        <v>17551.902948641342</v>
      </c>
      <c r="G48" s="2">
        <f t="shared" si="7"/>
        <v>35649.5880094193</v>
      </c>
      <c r="H48" s="2">
        <f t="shared" si="6"/>
        <v>5649.588009419734</v>
      </c>
    </row>
    <row r="49" spans="8:8">
      <c r="A49" s="1">
        <v>34.0</v>
      </c>
      <c r="B49" s="2">
        <f t="shared" si="4"/>
        <v>18097.68506077797</v>
      </c>
      <c r="C49" s="2">
        <f t="shared" si="0"/>
        <v>126.6837954254458</v>
      </c>
      <c r="D49" s="2">
        <f t="shared" si="1"/>
        <v>405.192051503097</v>
      </c>
      <c r="E49" s="2">
        <f t="shared" si="2"/>
        <v>17692.493009274902</v>
      </c>
      <c r="F49" s="2">
        <f t="shared" si="5"/>
        <v>18083.77879556984</v>
      </c>
      <c r="G49" s="2">
        <f t="shared" si="7"/>
        <v>35776.2718048447</v>
      </c>
      <c r="H49" s="2">
        <f t="shared" si="6"/>
        <v>5776.271804845176</v>
      </c>
    </row>
    <row r="50" spans="8:8">
      <c r="A50" s="1">
        <v>35.0</v>
      </c>
      <c r="B50" s="2">
        <f t="shared" si="4"/>
        <v>17692.493009274902</v>
      </c>
      <c r="C50" s="2">
        <f t="shared" si="0"/>
        <v>123.84745106492431</v>
      </c>
      <c r="D50" s="2">
        <f t="shared" si="1"/>
        <v>408.0283958636189</v>
      </c>
      <c r="E50" s="2">
        <f t="shared" si="2"/>
        <v>17284.46461341128</v>
      </c>
      <c r="F50" s="2">
        <f t="shared" si="5"/>
        <v>18615.654642498343</v>
      </c>
      <c r="G50" s="2">
        <f t="shared" si="7"/>
        <v>35900.119255909594</v>
      </c>
      <c r="H50" s="2">
        <f t="shared" si="6"/>
        <v>5900.119255910104</v>
      </c>
    </row>
    <row r="51" spans="8:8">
      <c r="A51" s="1">
        <v>36.0</v>
      </c>
      <c r="B51" s="2">
        <f t="shared" si="4"/>
        <v>17284.46461341128</v>
      </c>
      <c r="C51" s="2">
        <f t="shared" si="0"/>
        <v>120.99125229387897</v>
      </c>
      <c r="D51" s="2">
        <f t="shared" si="1"/>
        <v>410.8845946346639</v>
      </c>
      <c r="E51" s="2">
        <f t="shared" si="2"/>
        <v>16873.580018776636</v>
      </c>
      <c r="F51" s="2">
        <f t="shared" si="5"/>
        <v>19147.53048942684</v>
      </c>
      <c r="G51" s="2">
        <f t="shared" si="7"/>
        <v>36021.110508203405</v>
      </c>
      <c r="H51" s="2">
        <f t="shared" si="6"/>
        <v>6021.110508203979</v>
      </c>
    </row>
    <row r="52" spans="8:8">
      <c r="A52" s="1">
        <v>37.0</v>
      </c>
      <c r="B52" s="2">
        <f t="shared" si="4"/>
        <v>16873.580018776636</v>
      </c>
      <c r="C52" s="2">
        <f t="shared" si="0"/>
        <v>118.11506013143645</v>
      </c>
      <c r="D52" s="2">
        <f t="shared" si="1"/>
        <v>413.76078679710696</v>
      </c>
      <c r="E52" s="2">
        <f t="shared" si="2"/>
        <v>16459.819231979494</v>
      </c>
      <c r="F52" s="2">
        <f t="shared" si="5"/>
        <v>19679.406336355343</v>
      </c>
      <c r="G52" s="2">
        <f t="shared" si="7"/>
        <v>36139.225568334805</v>
      </c>
      <c r="H52" s="2">
        <f t="shared" si="6"/>
        <v>6139.225568335416</v>
      </c>
    </row>
    <row r="53" spans="8:8">
      <c r="A53" s="1">
        <v>38.0</v>
      </c>
      <c r="B53" s="2">
        <f t="shared" si="4"/>
        <v>16459.819231979494</v>
      </c>
      <c r="C53" s="2">
        <f t="shared" si="0"/>
        <v>115.21873462385646</v>
      </c>
      <c r="D53" s="2">
        <f t="shared" si="1"/>
        <v>416.65711230468696</v>
      </c>
      <c r="E53" s="2">
        <f t="shared" si="2"/>
        <v>16043.162119674815</v>
      </c>
      <c r="F53" s="2">
        <f t="shared" si="5"/>
        <v>20211.28218328384</v>
      </c>
      <c r="G53" s="2">
        <f t="shared" si="7"/>
        <v>36254.444302958604</v>
      </c>
      <c r="H53" s="2">
        <f t="shared" si="6"/>
        <v>6254.444302959276</v>
      </c>
    </row>
    <row r="54" spans="8:8">
      <c r="A54" s="1">
        <v>39.0</v>
      </c>
      <c r="B54" s="2">
        <f t="shared" si="4"/>
        <v>16043.162119674815</v>
      </c>
      <c r="C54" s="2">
        <f t="shared" si="0"/>
        <v>112.3021348377237</v>
      </c>
      <c r="D54" s="2">
        <f t="shared" si="1"/>
        <v>419.57371209081896</v>
      </c>
      <c r="E54" s="2">
        <f t="shared" si="2"/>
        <v>15623.58840758398</v>
      </c>
      <c r="F54" s="2">
        <f t="shared" si="5"/>
        <v>20743.158030212344</v>
      </c>
      <c r="G54" s="2">
        <f t="shared" si="7"/>
        <v>36366.746437796304</v>
      </c>
      <c r="H54" s="2">
        <f t="shared" si="6"/>
        <v>6366.746437797005</v>
      </c>
    </row>
    <row r="55" spans="8:8">
      <c r="A55" s="1">
        <v>40.0</v>
      </c>
      <c r="B55" s="2">
        <f t="shared" si="4"/>
        <v>15623.58840758398</v>
      </c>
      <c r="C55" s="2">
        <f t="shared" si="0"/>
        <v>109.36511885308786</v>
      </c>
      <c r="D55" s="2">
        <f t="shared" si="1"/>
        <v>422.51072807545495</v>
      </c>
      <c r="E55" s="2">
        <f t="shared" si="2"/>
        <v>15201.077679508546</v>
      </c>
      <c r="F55" s="2">
        <f t="shared" si="5"/>
        <v>21275.033877140842</v>
      </c>
      <c r="G55" s="2">
        <f t="shared" si="7"/>
        <v>36476.111556649295</v>
      </c>
      <c r="H55" s="2">
        <f t="shared" si="6"/>
        <v>6476.111556650098</v>
      </c>
    </row>
    <row r="56" spans="8:8">
      <c r="A56" s="1">
        <v>41.0</v>
      </c>
      <c r="B56" s="2">
        <f t="shared" si="4"/>
        <v>15201.077679508546</v>
      </c>
      <c r="C56" s="2">
        <f t="shared" si="0"/>
        <v>106.40754375655982</v>
      </c>
      <c r="D56" s="2">
        <f t="shared" si="1"/>
        <v>425.46830317198294</v>
      </c>
      <c r="E56" s="2">
        <f t="shared" si="2"/>
        <v>14775.609376336517</v>
      </c>
      <c r="F56" s="2">
        <f t="shared" si="5"/>
        <v>21806.90972406934</v>
      </c>
      <c r="G56" s="2">
        <f t="shared" si="7"/>
        <v>36582.5191004058</v>
      </c>
      <c r="H56" s="2">
        <f t="shared" si="6"/>
        <v>6582.51910040666</v>
      </c>
    </row>
    <row r="57" spans="8:8">
      <c r="A57" s="1">
        <v>42.0</v>
      </c>
      <c r="B57" s="2">
        <f t="shared" si="4"/>
        <v>14775.609376336517</v>
      </c>
      <c r="C57" s="2">
        <f t="shared" si="0"/>
        <v>103.42926563435562</v>
      </c>
      <c r="D57" s="2">
        <f t="shared" si="1"/>
        <v>428.44658129418696</v>
      </c>
      <c r="E57" s="2">
        <f t="shared" si="2"/>
        <v>14347.162795042314</v>
      </c>
      <c r="F57" s="2">
        <f t="shared" si="5"/>
        <v>22338.785570997843</v>
      </c>
      <c r="G57" s="2">
        <f t="shared" si="7"/>
        <v>36685.9483660401</v>
      </c>
      <c r="H57" s="2">
        <f t="shared" si="6"/>
        <v>6685.948366041016</v>
      </c>
    </row>
    <row r="58" spans="8:8">
      <c r="A58" s="1">
        <v>43.0</v>
      </c>
      <c r="B58" s="2">
        <f t="shared" si="4"/>
        <v>14347.162795042314</v>
      </c>
      <c r="C58" s="2">
        <f t="shared" si="0"/>
        <v>100.4301395652962</v>
      </c>
      <c r="D58" s="2">
        <f t="shared" si="1"/>
        <v>431.4457073632469</v>
      </c>
      <c r="E58" s="2">
        <f t="shared" si="2"/>
        <v>13915.717087679053</v>
      </c>
      <c r="F58" s="2">
        <f t="shared" si="5"/>
        <v>22870.66141792634</v>
      </c>
      <c r="G58" s="2">
        <f t="shared" si="7"/>
        <v>36786.378505605404</v>
      </c>
      <c r="H58" s="2">
        <f t="shared" si="6"/>
        <v>6786.378505606315</v>
      </c>
    </row>
    <row r="59" spans="8:8">
      <c r="A59" s="1">
        <v>44.0</v>
      </c>
      <c r="B59" s="2">
        <f t="shared" si="4"/>
        <v>13915.717087679053</v>
      </c>
      <c r="C59" s="2">
        <f t="shared" si="0"/>
        <v>97.41001961375338</v>
      </c>
      <c r="D59" s="2">
        <f t="shared" si="1"/>
        <v>434.4658273147895</v>
      </c>
      <c r="E59" s="2">
        <f t="shared" si="2"/>
        <v>13481.25126036431</v>
      </c>
      <c r="F59" s="2">
        <f t="shared" si="5"/>
        <v>23402.537264854844</v>
      </c>
      <c r="G59" s="2">
        <f t="shared" si="7"/>
        <v>36883.788525219104</v>
      </c>
      <c r="H59" s="2">
        <f t="shared" si="6"/>
        <v>6883.788525220073</v>
      </c>
    </row>
    <row r="60" spans="8:8">
      <c r="A60" s="1">
        <v>45.0</v>
      </c>
      <c r="B60" s="2">
        <f t="shared" si="4"/>
        <v>13481.25126036431</v>
      </c>
      <c r="C60" s="2">
        <f t="shared" si="0"/>
        <v>94.36875882255018</v>
      </c>
      <c r="D60" s="2">
        <f t="shared" si="1"/>
        <v>437.50708810599275</v>
      </c>
      <c r="E60" s="2">
        <f t="shared" si="2"/>
        <v>13043.744172258308</v>
      </c>
      <c r="F60" s="2">
        <f t="shared" si="5"/>
        <v>23934.413111783342</v>
      </c>
      <c r="G60" s="2">
        <f t="shared" si="7"/>
        <v>36978.1572840416</v>
      </c>
      <c r="H60" s="2">
        <f t="shared" si="6"/>
        <v>6978.157284042621</v>
      </c>
    </row>
    <row r="61" spans="8:8">
      <c r="A61" s="1">
        <v>46.0</v>
      </c>
      <c r="B61" s="2">
        <f t="shared" si="4"/>
        <v>13043.744172258308</v>
      </c>
      <c r="C61" s="2">
        <f t="shared" si="0"/>
        <v>91.30620920580816</v>
      </c>
      <c r="D61" s="2">
        <f t="shared" si="1"/>
        <v>440.56963772273474</v>
      </c>
      <c r="E61" s="2">
        <f t="shared" si="2"/>
        <v>12603.174534535567</v>
      </c>
      <c r="F61" s="2">
        <f t="shared" si="5"/>
        <v>24466.28895871184</v>
      </c>
      <c r="G61" s="2">
        <f t="shared" si="7"/>
        <v>37069.4634932474</v>
      </c>
      <c r="H61" s="2">
        <f t="shared" si="6"/>
        <v>7069.463493248428</v>
      </c>
    </row>
    <row r="62" spans="8:8">
      <c r="A62" s="1">
        <v>47.0</v>
      </c>
      <c r="B62" s="2">
        <f t="shared" si="4"/>
        <v>12603.174534535567</v>
      </c>
      <c r="C62" s="2">
        <f t="shared" si="0"/>
        <v>88.22222174174897</v>
      </c>
      <c r="D62" s="2">
        <f t="shared" si="1"/>
        <v>443.653625186794</v>
      </c>
      <c r="E62" s="2">
        <f t="shared" si="2"/>
        <v>12159.520909348805</v>
      </c>
      <c r="F62" s="2">
        <f t="shared" si="5"/>
        <v>24998.164805640343</v>
      </c>
      <c r="G62" s="2">
        <f t="shared" si="7"/>
        <v>37157.6857149891</v>
      </c>
      <c r="H62" s="2">
        <f t="shared" si="6"/>
        <v>7157.685714990179</v>
      </c>
    </row>
    <row r="63" spans="8:8">
      <c r="A63" s="1">
        <v>48.0</v>
      </c>
      <c r="B63" s="2">
        <f t="shared" si="4"/>
        <v>12159.520909348805</v>
      </c>
      <c r="C63" s="2">
        <f t="shared" si="0"/>
        <v>85.11664636544164</v>
      </c>
      <c r="D63" s="2">
        <f t="shared" si="1"/>
        <v>446.75920056310133</v>
      </c>
      <c r="E63" s="2">
        <f t="shared" si="2"/>
        <v>11712.761708785698</v>
      </c>
      <c r="F63" s="2">
        <f t="shared" si="5"/>
        <v>25530.04065256884</v>
      </c>
      <c r="G63" s="2">
        <f t="shared" si="7"/>
        <v>37242.8023613545</v>
      </c>
      <c r="H63" s="2">
        <f t="shared" si="6"/>
        <v>7242.8023613556215</v>
      </c>
    </row>
    <row r="64" spans="8:8">
      <c r="A64" s="1">
        <v>49.0</v>
      </c>
      <c r="B64" s="2">
        <f t="shared" si="4"/>
        <v>11712.761708785698</v>
      </c>
      <c r="C64" s="2">
        <f t="shared" si="0"/>
        <v>81.98933196149989</v>
      </c>
      <c r="D64" s="2">
        <f t="shared" si="1"/>
        <v>449.88651496704307</v>
      </c>
      <c r="E64" s="2">
        <f t="shared" si="2"/>
        <v>11262.875193818656</v>
      </c>
      <c r="F64" s="2">
        <f t="shared" si="5"/>
        <v>26061.916499497343</v>
      </c>
      <c r="G64" s="2">
        <f t="shared" si="7"/>
        <v>37324.791693316</v>
      </c>
      <c r="H64" s="2">
        <f t="shared" si="6"/>
        <v>7324.79169331712</v>
      </c>
    </row>
    <row r="65" spans="8:8">
      <c r="A65" s="1">
        <v>50.0</v>
      </c>
      <c r="B65" s="2">
        <f t="shared" si="4"/>
        <v>11262.875193818656</v>
      </c>
      <c r="C65" s="2">
        <f t="shared" si="0"/>
        <v>78.8401263567306</v>
      </c>
      <c r="D65" s="2">
        <f t="shared" si="1"/>
        <v>453.03572057181236</v>
      </c>
      <c r="E65" s="2">
        <f t="shared" si="2"/>
        <v>10809.839473246888</v>
      </c>
      <c r="F65" s="2">
        <f t="shared" si="5"/>
        <v>26593.792346425842</v>
      </c>
      <c r="G65" s="2">
        <f t="shared" si="7"/>
        <v>37403.6318196727</v>
      </c>
      <c r="H65" s="2">
        <f t="shared" si="6"/>
        <v>7403.63181967385</v>
      </c>
    </row>
    <row r="66" spans="8:8">
      <c r="A66" s="1">
        <v>51.0</v>
      </c>
      <c r="B66" s="2">
        <f t="shared" si="4"/>
        <v>10809.839473246888</v>
      </c>
      <c r="C66" s="2">
        <f t="shared" si="0"/>
        <v>75.66887631272822</v>
      </c>
      <c r="D66" s="2">
        <f t="shared" si="1"/>
        <v>456.2069706158147</v>
      </c>
      <c r="E66" s="2">
        <f t="shared" si="2"/>
        <v>10353.632502631086</v>
      </c>
      <c r="F66" s="2">
        <f t="shared" si="5"/>
        <v>27125.66819335434</v>
      </c>
      <c r="G66" s="2">
        <f t="shared" si="7"/>
        <v>37479.3006959854</v>
      </c>
      <c r="H66" s="2">
        <f t="shared" si="6"/>
        <v>7479.300695986579</v>
      </c>
    </row>
    <row r="67" spans="8:8">
      <c r="A67" s="1">
        <v>52.0</v>
      </c>
      <c r="B67" s="2">
        <f t="shared" si="4"/>
        <v>10353.632502631086</v>
      </c>
      <c r="C67" s="2">
        <f t="shared" si="0"/>
        <v>72.4754275184176</v>
      </c>
      <c r="D67" s="2">
        <f t="shared" si="1"/>
        <v>459.4004194101253</v>
      </c>
      <c r="E67" s="2">
        <f t="shared" si="2"/>
        <v>9894.232083220975</v>
      </c>
      <c r="F67" s="2">
        <f t="shared" si="5"/>
        <v>27657.544040282843</v>
      </c>
      <c r="G67" s="2">
        <f t="shared" si="7"/>
        <v>37551.776123503776</v>
      </c>
      <c r="H67" s="2">
        <f t="shared" si="6"/>
        <v>7551.7761235049975</v>
      </c>
    </row>
    <row r="68" spans="8:8">
      <c r="A68" s="1">
        <v>53.0</v>
      </c>
      <c r="B68" s="2">
        <f t="shared" si="4"/>
        <v>9894.232083220975</v>
      </c>
      <c r="C68" s="2">
        <f t="shared" si="0"/>
        <v>69.25962458254683</v>
      </c>
      <c r="D68" s="2">
        <f t="shared" si="1"/>
        <v>462.61622234599616</v>
      </c>
      <c r="E68" s="2">
        <f t="shared" si="2"/>
        <v>9431.615860874985</v>
      </c>
      <c r="F68" s="2">
        <f t="shared" si="5"/>
        <v>28189.41988721134</v>
      </c>
      <c r="G68" s="2">
        <f t="shared" si="7"/>
        <v>37621.03574808629</v>
      </c>
      <c r="H68" s="2">
        <f t="shared" si="6"/>
        <v>7621.035748087547</v>
      </c>
    </row>
    <row r="69" spans="8:8">
      <c r="A69" s="1">
        <v>54.0</v>
      </c>
      <c r="B69" s="2">
        <f t="shared" si="4"/>
        <v>9431.615860874985</v>
      </c>
      <c r="C69" s="2">
        <f t="shared" si="0"/>
        <v>66.02131102612489</v>
      </c>
      <c r="D69" s="2">
        <f t="shared" si="1"/>
        <v>465.85453590241804</v>
      </c>
      <c r="E69" s="2">
        <f t="shared" si="2"/>
        <v>8965.761324972573</v>
      </c>
      <c r="F69" s="2">
        <f t="shared" si="5"/>
        <v>28721.295734139843</v>
      </c>
      <c r="G69" s="2">
        <f t="shared" si="7"/>
        <v>37687.05705911237</v>
      </c>
      <c r="H69" s="2">
        <f t="shared" si="6"/>
        <v>7687.057059113675</v>
      </c>
    </row>
    <row r="70" spans="8:8">
      <c r="A70" s="1">
        <v>55.0</v>
      </c>
      <c r="B70" s="2">
        <f t="shared" si="4"/>
        <v>8965.761324972573</v>
      </c>
      <c r="C70" s="2">
        <f t="shared" si="0"/>
        <v>62.76032927480801</v>
      </c>
      <c r="D70" s="2">
        <f t="shared" si="1"/>
        <v>469.11551765373497</v>
      </c>
      <c r="E70" s="2">
        <f t="shared" si="2"/>
        <v>8496.645807318833</v>
      </c>
      <c r="F70" s="2">
        <f t="shared" si="5"/>
        <v>29253.17158106834</v>
      </c>
      <c r="G70" s="2">
        <f t="shared" si="7"/>
        <v>37749.817388387135</v>
      </c>
      <c r="H70" s="2">
        <f t="shared" si="6"/>
        <v>7749.817388388488</v>
      </c>
    </row>
    <row r="71" spans="8:8">
      <c r="A71" s="1">
        <v>56.0</v>
      </c>
      <c r="B71" s="2">
        <f t="shared" si="4"/>
        <v>8496.645807318833</v>
      </c>
      <c r="C71" s="2">
        <f t="shared" si="0"/>
        <v>59.47652065123184</v>
      </c>
      <c r="D71" s="2">
        <f t="shared" si="1"/>
        <v>472.39932627731116</v>
      </c>
      <c r="E71" s="2">
        <f t="shared" si="2"/>
        <v>8024.246481041519</v>
      </c>
      <c r="F71" s="2">
        <f t="shared" si="5"/>
        <v>29785.047427996844</v>
      </c>
      <c r="G71" s="2">
        <f t="shared" si="7"/>
        <v>37809.29390903832</v>
      </c>
      <c r="H71" s="2">
        <f t="shared" si="6"/>
        <v>7809.293909039722</v>
      </c>
    </row>
    <row r="72" spans="8:8">
      <c r="A72" s="1">
        <v>57.0</v>
      </c>
      <c r="B72" s="2">
        <f t="shared" si="4"/>
        <v>8024.246481041519</v>
      </c>
      <c r="C72" s="2">
        <f t="shared" si="0"/>
        <v>56.16972536729063</v>
      </c>
      <c r="D72" s="2">
        <f t="shared" si="1"/>
        <v>475.70612156125236</v>
      </c>
      <c r="E72" s="2">
        <f t="shared" si="2"/>
        <v>7548.540359480268</v>
      </c>
      <c r="F72" s="2">
        <f t="shared" si="5"/>
        <v>30316.923274925342</v>
      </c>
      <c r="G72" s="2">
        <f t="shared" si="7"/>
        <v>37865.46363440557</v>
      </c>
      <c r="H72" s="2">
        <f t="shared" si="6"/>
        <v>7865.463634407011</v>
      </c>
    </row>
    <row r="73" spans="8:8">
      <c r="A73" s="1">
        <v>58.0</v>
      </c>
      <c r="B73" s="2">
        <f t="shared" si="4"/>
        <v>7548.540359480268</v>
      </c>
      <c r="C73" s="2">
        <f t="shared" si="0"/>
        <v>52.83978251636188</v>
      </c>
      <c r="D73" s="2">
        <f t="shared" si="1"/>
        <v>479.0360644121811</v>
      </c>
      <c r="E73" s="2">
        <f t="shared" si="2"/>
        <v>7069.504295068089</v>
      </c>
      <c r="F73" s="2">
        <f t="shared" si="5"/>
        <v>30848.79912185384</v>
      </c>
      <c r="G73" s="2">
        <f t="shared" si="7"/>
        <v>37918.30341692189</v>
      </c>
      <c r="H73" s="2">
        <f t="shared" si="6"/>
        <v>7918.303416923372</v>
      </c>
    </row>
    <row r="74" spans="8:8">
      <c r="A74" s="1">
        <v>59.0</v>
      </c>
      <c r="B74" s="2">
        <f t="shared" si="4"/>
        <v>7069.504295068089</v>
      </c>
      <c r="C74" s="2">
        <f t="shared" si="0"/>
        <v>49.48653006547662</v>
      </c>
      <c r="D74" s="2">
        <f t="shared" si="1"/>
        <v>482.38931686306637</v>
      </c>
      <c r="E74" s="2">
        <f t="shared" si="2"/>
        <v>6587.114978205024</v>
      </c>
      <c r="F74" s="2">
        <f t="shared" si="5"/>
        <v>31380.674968782343</v>
      </c>
      <c r="G74" s="2">
        <f t="shared" si="7"/>
        <v>37967.78994698732</v>
      </c>
      <c r="H74" s="2">
        <f t="shared" si="6"/>
        <v>7967.789946988846</v>
      </c>
    </row>
    <row r="75" spans="8:8">
      <c r="A75" s="1">
        <v>60.0</v>
      </c>
      <c r="B75" s="2">
        <f t="shared" si="4"/>
        <v>6587.114978205024</v>
      </c>
      <c r="C75" s="2">
        <f t="shared" si="0"/>
        <v>46.10980484743517</v>
      </c>
      <c r="D75" s="2">
        <f t="shared" si="1"/>
        <v>485.76604208110774</v>
      </c>
      <c r="E75" s="2">
        <f t="shared" si="2"/>
        <v>6101.348936123912</v>
      </c>
      <c r="F75" s="2">
        <f t="shared" si="5"/>
        <v>31912.55081571084</v>
      </c>
      <c r="G75" s="2">
        <f t="shared" si="7"/>
        <v>38013.89975183471</v>
      </c>
      <c r="H75" s="2">
        <f t="shared" si="6"/>
        <v>8013.899751836285</v>
      </c>
    </row>
    <row r="76" spans="8:8">
      <c r="A76" s="1">
        <v>61.0</v>
      </c>
      <c r="B76" s="2">
        <f t="shared" si="4"/>
        <v>6101.348936123912</v>
      </c>
      <c r="C76" s="2">
        <f t="shared" si="0"/>
        <v>42.70944255286738</v>
      </c>
      <c r="D76" s="2">
        <f t="shared" si="1"/>
        <v>489.16640437567554</v>
      </c>
      <c r="E76" s="2">
        <f t="shared" si="2"/>
        <v>5612.1825317482335</v>
      </c>
      <c r="F76" s="2">
        <f t="shared" si="5"/>
        <v>32444.426662639344</v>
      </c>
      <c r="G76" s="2">
        <f t="shared" si="7"/>
        <v>38056.60919438753</v>
      </c>
      <c r="H76" s="2">
        <f t="shared" si="6"/>
        <v>8056.609194389158</v>
      </c>
    </row>
    <row r="77" spans="8:8">
      <c r="A77" s="1">
        <v>62.0</v>
      </c>
      <c r="B77" s="2">
        <f t="shared" si="4"/>
        <v>5612.1825317482335</v>
      </c>
      <c r="C77" s="2">
        <f t="shared" si="0"/>
        <v>39.28527772223764</v>
      </c>
      <c r="D77" s="2">
        <f t="shared" si="1"/>
        <v>492.59056920630536</v>
      </c>
      <c r="E77" s="2">
        <f t="shared" si="2"/>
        <v>5119.591962541925</v>
      </c>
      <c r="F77" s="2">
        <f t="shared" si="5"/>
        <v>32976.302509567846</v>
      </c>
      <c r="G77" s="2">
        <f t="shared" si="7"/>
        <v>38095.894472109736</v>
      </c>
      <c r="H77" s="2">
        <f t="shared" si="6"/>
        <v>8095.894472111398</v>
      </c>
    </row>
    <row r="78" spans="8:8">
      <c r="A78" s="1">
        <v>63.0</v>
      </c>
      <c r="B78" s="2">
        <f t="shared" si="4"/>
        <v>5119.591962541925</v>
      </c>
      <c r="C78" s="2">
        <f t="shared" si="0"/>
        <v>35.837143737793475</v>
      </c>
      <c r="D78" s="2">
        <f t="shared" si="1"/>
        <v>496.03870319074946</v>
      </c>
      <c r="E78" s="2">
        <f t="shared" si="2"/>
        <v>4623.553259351181</v>
      </c>
      <c r="F78" s="2">
        <f t="shared" si="5"/>
        <v>33508.17835649635</v>
      </c>
      <c r="G78" s="2">
        <f t="shared" si="7"/>
        <v>38131.73161584758</v>
      </c>
      <c r="H78" s="2">
        <f t="shared" si="6"/>
        <v>8131.731615849194</v>
      </c>
    </row>
    <row r="79" spans="8:8">
      <c r="A79" s="1">
        <v>64.0</v>
      </c>
      <c r="B79" s="2">
        <f t="shared" si="4"/>
        <v>4623.553259351181</v>
      </c>
      <c r="C79" s="2">
        <f t="shared" si="0"/>
        <v>32.36487281545826</v>
      </c>
      <c r="D79" s="2">
        <f t="shared" si="1"/>
        <v>499.51097411308467</v>
      </c>
      <c r="E79" s="2">
        <f t="shared" si="2"/>
        <v>4124.042285238094</v>
      </c>
      <c r="F79" s="2">
        <f t="shared" si="5"/>
        <v>34040.054203424945</v>
      </c>
      <c r="G79" s="2">
        <f t="shared" si="7"/>
        <v>38164.09648866299</v>
      </c>
      <c r="H79" s="2">
        <f t="shared" si="6"/>
        <v>8164.096488664649</v>
      </c>
    </row>
    <row r="80" spans="8:8">
      <c r="A80" s="1">
        <v>65.0</v>
      </c>
      <c r="B80" s="2">
        <f t="shared" si="4"/>
        <v>4124.042285238094</v>
      </c>
      <c r="C80" s="2">
        <f t="shared" si="0"/>
        <v>28.86829599666666</v>
      </c>
      <c r="D80" s="2">
        <f t="shared" si="1"/>
        <v>503.00755093187627</v>
      </c>
      <c r="E80" s="2">
        <f t="shared" si="2"/>
        <v>3621.034734306214</v>
      </c>
      <c r="F80" s="2">
        <f t="shared" si="5"/>
        <v>34571.93005035345</v>
      </c>
      <c r="G80" s="2">
        <f t="shared" si="7"/>
        <v>38192.96478465971</v>
      </c>
      <c r="H80" s="2">
        <f t="shared" si="6"/>
        <v>8192.964784661317</v>
      </c>
    </row>
    <row r="81" spans="8:8">
      <c r="A81" s="1">
        <v>66.0</v>
      </c>
      <c r="B81" s="2">
        <f t="shared" si="4"/>
        <v>3621.034734306214</v>
      </c>
      <c r="C81" s="2">
        <f t="shared" si="8" ref="C81:C87">$C$3*B81</f>
        <v>25.347243140143497</v>
      </c>
      <c r="D81" s="2">
        <f t="shared" si="1"/>
        <v>506.52860378839944</v>
      </c>
      <c r="E81" s="2">
        <f t="shared" si="2"/>
        <v>3114.506130517811</v>
      </c>
      <c r="F81" s="2">
        <f t="shared" si="5"/>
        <v>35103.80589728204</v>
      </c>
      <c r="G81" s="2">
        <f t="shared" si="7"/>
        <v>38218.31202779981</v>
      </c>
      <c r="H81" s="2">
        <f t="shared" si="6"/>
        <v>8218.312027801465</v>
      </c>
    </row>
    <row r="82" spans="8:8">
      <c r="A82" s="1">
        <v>67.0</v>
      </c>
      <c r="B82" s="2">
        <f t="shared" si="4"/>
        <v>3114.506130517811</v>
      </c>
      <c r="C82" s="2">
        <f t="shared" si="8"/>
        <v>21.801542913624676</v>
      </c>
      <c r="D82" s="2">
        <f t="shared" si="9" ref="D82:D87">$C$5-C82</f>
        <v>510.07430401491825</v>
      </c>
      <c r="E82" s="2">
        <f t="shared" si="10" ref="E82:E87">B82-D82</f>
        <v>2604.431826502892</v>
      </c>
      <c r="F82" s="2">
        <f t="shared" si="5"/>
        <v>35635.681744210546</v>
      </c>
      <c r="G82" s="2">
        <f t="shared" si="7"/>
        <v>38240.113570713394</v>
      </c>
      <c r="H82" s="2">
        <f t="shared" si="6"/>
        <v>8240.113570715095</v>
      </c>
    </row>
    <row r="83" spans="8:8">
      <c r="A83" s="1">
        <v>68.0</v>
      </c>
      <c r="B83" s="2">
        <f t="shared" si="11" ref="B83:B88">E82</f>
        <v>2604.431826502892</v>
      </c>
      <c r="C83" s="2">
        <f t="shared" si="8"/>
        <v>18.231022785520242</v>
      </c>
      <c r="D83" s="2">
        <f t="shared" si="9"/>
        <v>513.6448241430228</v>
      </c>
      <c r="E83" s="2">
        <f t="shared" si="10"/>
        <v>2090.787002359867</v>
      </c>
      <c r="F83" s="2">
        <f t="shared" si="12" ref="F83:F87">F82+$C$5</f>
        <v>36167.55759113905</v>
      </c>
      <c r="G83" s="2">
        <f t="shared" si="7"/>
        <v>38258.34459349897</v>
      </c>
      <c r="H83" s="2">
        <f t="shared" si="13" ref="H83:H87">H82+C83</f>
        <v>8258.34459350062</v>
      </c>
    </row>
    <row r="84" spans="8:8">
      <c r="A84" s="1">
        <v>69.0</v>
      </c>
      <c r="B84" s="2">
        <f t="shared" si="11"/>
        <v>2090.787002359867</v>
      </c>
      <c r="C84" s="2">
        <f t="shared" si="8"/>
        <v>14.63550901651907</v>
      </c>
      <c r="D84" s="2">
        <f t="shared" si="9"/>
        <v>517.2403379120238</v>
      </c>
      <c r="E84" s="2">
        <f t="shared" si="10"/>
        <v>1573.5466644478458</v>
      </c>
      <c r="F84" s="2">
        <f t="shared" si="12"/>
        <v>36699.433438067645</v>
      </c>
      <c r="G84" s="2">
        <f t="shared" si="7"/>
        <v>38272.98010251545</v>
      </c>
      <c r="H84" s="2">
        <f t="shared" si="13"/>
        <v>8272.98010251714</v>
      </c>
    </row>
    <row r="85" spans="8:8">
      <c r="A85" s="1">
        <v>70.0</v>
      </c>
      <c r="B85" s="2">
        <f t="shared" si="11"/>
        <v>1573.5466644478458</v>
      </c>
      <c r="C85" s="2">
        <f t="shared" si="8"/>
        <v>11.014826651134921</v>
      </c>
      <c r="D85" s="2">
        <f t="shared" si="9"/>
        <v>520.8610202774081</v>
      </c>
      <c r="E85" s="2">
        <f t="shared" si="10"/>
        <v>1052.685644170442</v>
      </c>
      <c r="F85" s="2">
        <f t="shared" si="12"/>
        <v>37231.30928499615</v>
      </c>
      <c r="G85" s="2">
        <f t="shared" si="7"/>
        <v>38283.994929166634</v>
      </c>
      <c r="H85" s="2">
        <f t="shared" si="13"/>
        <v>8283.994929168275</v>
      </c>
    </row>
    <row r="86" spans="8:8">
      <c r="A86" s="1">
        <v>71.0</v>
      </c>
      <c r="B86" s="2">
        <f t="shared" si="11"/>
        <v>1052.685644170442</v>
      </c>
      <c r="C86" s="2">
        <f t="shared" si="8"/>
        <v>7.368799509193094</v>
      </c>
      <c r="D86" s="2">
        <f t="shared" si="9"/>
        <v>524.5070474193499</v>
      </c>
      <c r="E86" s="2">
        <f t="shared" si="10"/>
        <v>528.1785967510899</v>
      </c>
      <c r="F86" s="2">
        <f t="shared" si="12"/>
        <v>37763.18513192474</v>
      </c>
      <c r="G86" s="2">
        <f t="shared" si="7"/>
        <v>38291.36372867579</v>
      </c>
      <c r="H86" s="2">
        <f t="shared" si="13"/>
        <v>8291.363728677474</v>
      </c>
    </row>
    <row r="87" spans="8:8">
      <c r="A87" s="1">
        <v>72.0</v>
      </c>
      <c r="B87" s="2">
        <f t="shared" si="11"/>
        <v>528.1785967510899</v>
      </c>
      <c r="C87" s="2">
        <f t="shared" si="8"/>
        <v>3.6972501772576294</v>
      </c>
      <c r="D87" s="2">
        <f t="shared" si="9"/>
        <v>528.1785967512853</v>
      </c>
      <c r="E87" s="2">
        <f t="shared" si="10"/>
        <v>-1.949729266925715E-10</v>
      </c>
      <c r="F87" s="2">
        <f t="shared" si="12"/>
        <v>38295.060978853246</v>
      </c>
      <c r="G87" s="2">
        <f t="shared" si="7"/>
        <v>38295.060978853006</v>
      </c>
      <c r="H87" s="2">
        <f t="shared" si="13"/>
        <v>8295.060978854728</v>
      </c>
    </row>
    <row r="88" spans="8:8">
      <c r="B88" s="2">
        <f t="shared" si="11"/>
        <v>-1.949729266925715E-10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M139"/>
  <sheetViews>
    <sheetView tabSelected="1" workbookViewId="0" topLeftCell="A125">
      <selection activeCell="E138" sqref="D138:H138"/>
    </sheetView>
  </sheetViews>
  <sheetFormatPr defaultRowHeight="15.0" defaultColWidth="9"/>
  <cols>
    <col min="1" max="1" customWidth="1" width="7.8007812" style="1"/>
    <col min="2" max="2" customWidth="1" width="13.988281" style="2"/>
    <col min="3" max="3" customWidth="1" width="18.941406" style="2"/>
    <col min="4" max="4" customWidth="1" width="13.941406" style="2"/>
    <col min="5" max="5" customWidth="1" width="13.449219" style="2"/>
    <col min="6" max="6" customWidth="1" width="14.75" style="2"/>
    <col min="7" max="7" customWidth="1" width="16.121094" style="2"/>
    <col min="8" max="8" customWidth="1" width="13.71875" style="2"/>
    <col min="9" max="9" customWidth="1" width="9.953125" style="2"/>
    <col min="10" max="10" customWidth="1" width="9.953125" style="0"/>
    <col min="11" max="11" customWidth="1" width="9.953125" style="0"/>
    <col min="12" max="12" customWidth="1" width="9.953125" style="0"/>
    <col min="13" max="13" customWidth="1" width="9.953125" style="0"/>
    <col min="14" max="14" customWidth="1" width="9.953125" style="0"/>
    <col min="15" max="15" customWidth="1" width="9.953125" style="0"/>
    <col min="16" max="16" customWidth="1" width="9.953125" style="0"/>
    <col min="17" max="17" customWidth="1" width="9.953125" style="0"/>
    <col min="18" max="18" customWidth="1" width="9.953125" style="0"/>
    <col min="19" max="19" customWidth="1" width="9.953125" style="0"/>
    <col min="20" max="20" customWidth="1" width="9.953125" style="0"/>
    <col min="21" max="21" customWidth="1" width="9.953125" style="0"/>
    <col min="22" max="22" customWidth="1" width="9.953125" style="0"/>
    <col min="23" max="23" customWidth="1" width="9.953125" style="0"/>
    <col min="24" max="24" customWidth="1" width="9.953125" style="0"/>
    <col min="25" max="25" customWidth="1" width="9.953125" style="0"/>
    <col min="26" max="26" customWidth="1" width="9.953125" style="0"/>
    <col min="27" max="27" customWidth="1" width="9.953125" style="0"/>
    <col min="28" max="28" customWidth="1" width="9.953125" style="0"/>
    <col min="29" max="29" customWidth="1" width="9.953125" style="0"/>
    <col min="30" max="30" customWidth="1" width="9.953125" style="0"/>
    <col min="31" max="31" customWidth="1" width="9.953125" style="0"/>
    <col min="32" max="32" customWidth="1" width="9.953125" style="0"/>
    <col min="33" max="33" customWidth="1" width="9.953125" style="0"/>
    <col min="34" max="34" customWidth="1" width="9.953125" style="0"/>
    <col min="35" max="35" customWidth="1" width="9.953125" style="0"/>
    <col min="36" max="36" customWidth="1" width="9.953125" style="0"/>
    <col min="37" max="37" customWidth="1" width="9.953125" style="0"/>
    <col min="38" max="38" customWidth="1" width="9.953125" style="0"/>
    <col min="39" max="39" customWidth="1" width="9.953125" style="0"/>
    <col min="40" max="40" customWidth="1" width="9.953125" style="0"/>
    <col min="41" max="41" customWidth="1" width="9.953125" style="0"/>
    <col min="42" max="42" customWidth="1" width="9.953125" style="0"/>
    <col min="43" max="43" customWidth="1" width="9.953125" style="0"/>
    <col min="44" max="44" customWidth="1" width="9.953125" style="0"/>
    <col min="45" max="45" customWidth="1" width="9.953125" style="0"/>
    <col min="46" max="46" customWidth="1" width="9.953125" style="0"/>
    <col min="47" max="47" customWidth="1" width="9.953125" style="0"/>
    <col min="48" max="48" customWidth="1" width="9.953125" style="0"/>
    <col min="49" max="49" customWidth="1" width="9.953125" style="0"/>
    <col min="50" max="50" customWidth="1" width="9.953125" style="0"/>
    <col min="51" max="51" customWidth="1" width="9.953125" style="0"/>
    <col min="52" max="52" customWidth="1" width="9.953125" style="0"/>
    <col min="53" max="53" customWidth="1" width="9.953125" style="0"/>
    <col min="54" max="54" customWidth="1" width="9.953125" style="0"/>
    <col min="55" max="55" customWidth="1" width="9.953125" style="0"/>
    <col min="56" max="56" customWidth="1" width="9.953125" style="0"/>
    <col min="57" max="57" customWidth="1" width="9.953125" style="0"/>
    <col min="58" max="58" customWidth="1" width="9.953125" style="0"/>
    <col min="59" max="59" customWidth="1" width="9.953125" style="0"/>
    <col min="60" max="60" customWidth="1" width="9.953125" style="0"/>
    <col min="61" max="61" customWidth="1" width="9.953125" style="0"/>
    <col min="62" max="62" customWidth="1" width="9.953125" style="0"/>
    <col min="63" max="63" customWidth="1" width="9.953125" style="0"/>
    <col min="64" max="64" customWidth="1" width="9.953125" style="0"/>
    <col min="65" max="65" customWidth="1" width="9.953125" style="0"/>
    <col min="66" max="66" customWidth="1" width="9.953125" style="0"/>
    <col min="67" max="67" customWidth="1" width="9.953125" style="0"/>
    <col min="68" max="68" customWidth="1" width="9.953125" style="0"/>
    <col min="69" max="69" customWidth="1" width="9.953125" style="0"/>
    <col min="70" max="70" customWidth="1" width="9.953125" style="0"/>
    <col min="71" max="71" customWidth="1" width="9.953125" style="0"/>
    <col min="72" max="72" customWidth="1" width="9.953125" style="0"/>
    <col min="73" max="73" customWidth="1" width="9.953125" style="0"/>
    <col min="74" max="74" customWidth="1" width="9.953125" style="0"/>
    <col min="75" max="75" customWidth="1" width="9.953125" style="0"/>
    <col min="76" max="76" customWidth="1" width="9.953125" style="0"/>
    <col min="77" max="77" customWidth="1" width="9.953125" style="0"/>
    <col min="78" max="78" customWidth="1" width="9.953125" style="0"/>
    <col min="79" max="79" customWidth="1" width="9.953125" style="0"/>
    <col min="80" max="80" customWidth="1" width="9.953125" style="0"/>
    <col min="81" max="81" customWidth="1" width="9.953125" style="0"/>
    <col min="82" max="82" customWidth="1" width="9.953125" style="0"/>
    <col min="83" max="83" customWidth="1" width="9.953125" style="0"/>
    <col min="84" max="84" customWidth="1" width="9.953125" style="0"/>
    <col min="85" max="85" customWidth="1" width="9.953125" style="0"/>
    <col min="86" max="86" customWidth="1" width="9.953125" style="0"/>
    <col min="87" max="87" customWidth="1" width="9.953125" style="0"/>
    <col min="88" max="88" customWidth="1" width="9.953125" style="0"/>
    <col min="89" max="89" customWidth="1" width="9.953125" style="0"/>
    <col min="90" max="90" customWidth="1" width="9.953125" style="0"/>
    <col min="91" max="91" customWidth="1" width="9.953125" style="0"/>
    <col min="92" max="92" customWidth="1" width="9.953125" style="0"/>
    <col min="93" max="93" customWidth="1" width="9.953125" style="0"/>
    <col min="94" max="94" customWidth="1" width="9.953125" style="0"/>
    <col min="95" max="95" customWidth="1" width="9.953125" style="0"/>
    <col min="96" max="96" customWidth="1" width="9.953125" style="0"/>
    <col min="97" max="97" customWidth="1" width="9.953125" style="0"/>
    <col min="98" max="98" customWidth="1" width="9.953125" style="0"/>
    <col min="99" max="99" customWidth="1" width="9.953125" style="0"/>
    <col min="100" max="100" customWidth="1" width="9.953125" style="0"/>
    <col min="101" max="101" customWidth="1" width="9.953125" style="0"/>
    <col min="102" max="102" customWidth="1" width="9.953125" style="0"/>
    <col min="103" max="103" customWidth="1" width="9.953125" style="0"/>
    <col min="104" max="104" customWidth="1" width="9.953125" style="0"/>
    <col min="105" max="105" customWidth="1" width="9.953125" style="0"/>
    <col min="106" max="106" customWidth="1" width="9.953125" style="0"/>
    <col min="107" max="107" customWidth="1" width="9.953125" style="0"/>
    <col min="108" max="108" customWidth="1" width="9.953125" style="0"/>
    <col min="109" max="109" customWidth="1" width="9.953125" style="0"/>
    <col min="110" max="110" customWidth="1" width="9.953125" style="0"/>
    <col min="111" max="111" customWidth="1" width="9.953125" style="0"/>
    <col min="112" max="112" customWidth="1" width="9.953125" style="0"/>
    <col min="113" max="113" customWidth="1" width="9.953125" style="0"/>
    <col min="114" max="114" customWidth="1" width="9.953125" style="0"/>
    <col min="115" max="115" customWidth="1" width="9.953125" style="0"/>
    <col min="116" max="116" customWidth="1" width="9.953125" style="0"/>
    <col min="117" max="117" customWidth="1" width="9.953125" style="0"/>
    <col min="118" max="118" customWidth="1" width="9.953125" style="0"/>
    <col min="119" max="119" customWidth="1" width="9.953125" style="0"/>
    <col min="120" max="120" customWidth="1" width="9.953125" style="0"/>
    <col min="121" max="121" customWidth="1" width="9.953125" style="0"/>
    <col min="122" max="122" customWidth="1" width="9.953125" style="0"/>
    <col min="123" max="123" customWidth="1" width="9.953125" style="0"/>
    <col min="124" max="124" customWidth="1" width="9.953125" style="0"/>
    <col min="125" max="125" customWidth="1" width="9.953125" style="0"/>
    <col min="126" max="126" customWidth="1" width="9.953125" style="0"/>
    <col min="127" max="127" customWidth="1" width="9.953125" style="0"/>
    <col min="128" max="128" customWidth="1" width="9.953125" style="0"/>
    <col min="129" max="129" customWidth="1" width="9.953125" style="0"/>
    <col min="130" max="130" customWidth="1" width="9.953125" style="0"/>
    <col min="131" max="131" customWidth="1" width="9.953125" style="0"/>
    <col min="132" max="132" customWidth="1" width="9.953125" style="0"/>
    <col min="133" max="133" customWidth="1" width="9.953125" style="0"/>
    <col min="134" max="134" customWidth="1" width="9.953125" style="0"/>
    <col min="135" max="135" customWidth="1" width="9.953125" style="0"/>
    <col min="136" max="136" customWidth="1" width="9.953125" style="0"/>
    <col min="137" max="137" customWidth="1" width="9.953125" style="0"/>
    <col min="138" max="138" customWidth="1" width="9.953125" style="0"/>
    <col min="139" max="139" customWidth="1" width="9.953125" style="0"/>
    <col min="140" max="140" customWidth="1" width="9.953125" style="0"/>
    <col min="141" max="141" customWidth="1" width="9.953125" style="0"/>
    <col min="142" max="142" customWidth="1" width="9.953125" style="0"/>
    <col min="143" max="143" customWidth="1" width="9.953125" style="0"/>
    <col min="144" max="144" customWidth="1" width="9.953125" style="0"/>
    <col min="145" max="145" customWidth="1" width="9.953125" style="0"/>
    <col min="146" max="146" customWidth="1" width="9.953125" style="0"/>
    <col min="147" max="147" customWidth="1" width="9.953125" style="0"/>
    <col min="148" max="148" customWidth="1" width="9.953125" style="0"/>
    <col min="149" max="149" customWidth="1" width="9.953125" style="0"/>
    <col min="150" max="150" customWidth="1" width="9.953125" style="0"/>
    <col min="151" max="151" customWidth="1" width="9.953125" style="0"/>
    <col min="152" max="152" customWidth="1" width="9.953125" style="0"/>
    <col min="153" max="153" customWidth="1" width="9.953125" style="0"/>
    <col min="154" max="154" customWidth="1" width="9.953125" style="0"/>
    <col min="155" max="155" customWidth="1" width="9.953125" style="0"/>
    <col min="156" max="156" customWidth="1" width="9.953125" style="0"/>
    <col min="157" max="157" customWidth="1" width="9.953125" style="0"/>
    <col min="158" max="158" customWidth="1" width="9.953125" style="0"/>
    <col min="159" max="159" customWidth="1" width="9.953125" style="0"/>
    <col min="160" max="160" customWidth="1" width="9.953125" style="0"/>
    <col min="161" max="161" customWidth="1" width="9.953125" style="0"/>
    <col min="162" max="162" customWidth="1" width="9.953125" style="0"/>
    <col min="163" max="163" customWidth="1" width="9.953125" style="0"/>
    <col min="164" max="164" customWidth="1" width="9.953125" style="0"/>
    <col min="165" max="165" customWidth="1" width="9.953125" style="0"/>
    <col min="166" max="166" customWidth="1" width="9.953125" style="0"/>
    <col min="167" max="167" customWidth="1" width="9.953125" style="0"/>
    <col min="168" max="168" customWidth="1" width="9.953125" style="0"/>
    <col min="169" max="169" customWidth="1" width="9.953125" style="0"/>
    <col min="170" max="170" customWidth="1" width="9.953125" style="0"/>
    <col min="171" max="171" customWidth="1" width="9.953125" style="0"/>
    <col min="172" max="172" customWidth="1" width="9.953125" style="0"/>
    <col min="173" max="173" customWidth="1" width="9.953125" style="0"/>
    <col min="174" max="174" customWidth="1" width="9.953125" style="0"/>
    <col min="175" max="175" customWidth="1" width="9.953125" style="0"/>
    <col min="176" max="176" customWidth="1" width="9.953125" style="0"/>
    <col min="177" max="177" customWidth="1" width="9.953125" style="0"/>
    <col min="178" max="178" customWidth="1" width="9.953125" style="0"/>
    <col min="179" max="179" customWidth="1" width="9.953125" style="0"/>
    <col min="180" max="180" customWidth="1" width="9.953125" style="0"/>
    <col min="181" max="181" customWidth="1" width="9.953125" style="0"/>
    <col min="182" max="182" customWidth="1" width="9.953125" style="0"/>
    <col min="183" max="183" customWidth="1" width="9.953125" style="0"/>
    <col min="184" max="184" customWidth="1" width="9.953125" style="0"/>
    <col min="185" max="185" customWidth="1" width="9.953125" style="0"/>
    <col min="186" max="186" customWidth="1" width="9.953125" style="0"/>
    <col min="187" max="187" customWidth="1" width="9.953125" style="0"/>
    <col min="188" max="188" customWidth="1" width="9.953125" style="0"/>
    <col min="189" max="189" customWidth="1" width="9.953125" style="0"/>
    <col min="190" max="190" customWidth="1" width="9.953125" style="0"/>
    <col min="191" max="191" customWidth="1" width="9.953125" style="0"/>
    <col min="192" max="192" customWidth="1" width="9.953125" style="0"/>
    <col min="193" max="193" customWidth="1" width="9.953125" style="0"/>
    <col min="194" max="194" customWidth="1" width="9.953125" style="0"/>
    <col min="195" max="195" customWidth="1" width="9.953125" style="0"/>
    <col min="196" max="196" customWidth="1" width="9.953125" style="0"/>
    <col min="197" max="197" customWidth="1" width="9.953125" style="0"/>
    <col min="198" max="198" customWidth="1" width="9.953125" style="0"/>
    <col min="199" max="199" customWidth="1" width="9.953125" style="0"/>
    <col min="200" max="200" customWidth="1" width="9.953125" style="0"/>
    <col min="201" max="201" customWidth="1" width="9.953125" style="0"/>
    <col min="202" max="202" customWidth="1" width="9.953125" style="0"/>
    <col min="203" max="203" customWidth="1" width="9.953125" style="0"/>
    <col min="204" max="204" customWidth="1" width="9.953125" style="0"/>
    <col min="205" max="205" customWidth="1" width="9.953125" style="0"/>
    <col min="206" max="206" customWidth="1" width="9.953125" style="0"/>
    <col min="207" max="207" customWidth="1" width="9.953125" style="0"/>
    <col min="208" max="208" customWidth="1" width="9.953125" style="0"/>
    <col min="209" max="209" customWidth="1" width="9.953125" style="0"/>
    <col min="210" max="210" customWidth="1" width="9.953125" style="0"/>
    <col min="211" max="211" customWidth="1" width="9.953125" style="0"/>
    <col min="212" max="212" customWidth="1" width="9.953125" style="0"/>
    <col min="213" max="213" customWidth="1" width="9.953125" style="0"/>
    <col min="214" max="214" customWidth="1" width="9.953125" style="0"/>
    <col min="215" max="215" customWidth="1" width="9.953125" style="0"/>
    <col min="216" max="216" customWidth="1" width="9.953125" style="0"/>
    <col min="217" max="217" customWidth="1" width="9.953125" style="0"/>
    <col min="218" max="218" customWidth="1" width="9.953125" style="0"/>
    <col min="219" max="219" customWidth="1" width="9.953125" style="0"/>
    <col min="220" max="220" customWidth="1" width="9.953125" style="0"/>
    <col min="221" max="221" customWidth="1" width="9.953125" style="0"/>
    <col min="222" max="222" customWidth="1" width="9.953125" style="0"/>
    <col min="223" max="223" customWidth="1" width="9.953125" style="0"/>
    <col min="224" max="224" customWidth="1" width="9.953125" style="0"/>
    <col min="225" max="225" customWidth="1" width="9.953125" style="0"/>
    <col min="226" max="226" customWidth="1" width="9.953125" style="0"/>
    <col min="227" max="227" customWidth="1" width="9.953125" style="0"/>
    <col min="228" max="228" customWidth="1" width="9.953125" style="0"/>
    <col min="229" max="229" customWidth="1" width="9.953125" style="0"/>
    <col min="230" max="230" customWidth="1" width="9.953125" style="0"/>
    <col min="231" max="231" customWidth="1" width="9.953125" style="0"/>
    <col min="232" max="232" customWidth="1" width="9.953125" style="0"/>
    <col min="233" max="233" customWidth="1" width="9.953125" style="0"/>
    <col min="234" max="234" customWidth="1" width="9.953125" style="0"/>
    <col min="235" max="235" customWidth="1" width="9.953125" style="0"/>
    <col min="236" max="236" customWidth="1" width="9.953125" style="0"/>
    <col min="237" max="237" customWidth="1" width="9.953125" style="0"/>
    <col min="238" max="238" customWidth="1" width="9.953125" style="0"/>
    <col min="239" max="239" customWidth="1" width="9.953125" style="0"/>
    <col min="240" max="240" customWidth="1" width="9.953125" style="0"/>
    <col min="241" max="241" customWidth="1" width="9.953125" style="0"/>
    <col min="242" max="242" customWidth="1" width="9.953125" style="0"/>
    <col min="243" max="243" customWidth="1" width="9.953125" style="0"/>
    <col min="257" max="16384" width="9" style="0" hidden="0"/>
  </cols>
  <sheetData>
    <row r="1" spans="8:8" ht="15.05">
      <c r="B1" s="3" t="s">
        <v>16</v>
      </c>
      <c r="C1" s="2">
        <v>700000.0</v>
      </c>
      <c r="D1" s="15"/>
    </row>
    <row r="2" spans="8:8" ht="15.05">
      <c r="B2" s="3" t="s">
        <v>17</v>
      </c>
      <c r="C2" s="4">
        <v>0.7</v>
      </c>
      <c r="D2" s="16" t="s">
        <v>18</v>
      </c>
    </row>
    <row r="3" spans="8:8">
      <c r="B3" s="3" t="s">
        <v>1</v>
      </c>
      <c r="C3" s="2">
        <f>Price*C2</f>
        <v>489999.99999999994</v>
      </c>
      <c r="D3" s="15"/>
    </row>
    <row r="4" spans="8:8" ht="15.05">
      <c r="B4" s="3" t="s">
        <v>11</v>
      </c>
      <c r="C4" s="4">
        <v>0.153</v>
      </c>
      <c r="D4" s="5"/>
      <c r="E4" s="4"/>
    </row>
    <row r="5" spans="8:8">
      <c r="B5" s="3" t="s">
        <v>12</v>
      </c>
      <c r="C5" s="4">
        <f>Annual_Rate/12</f>
        <v>0.01275</v>
      </c>
      <c r="D5" s="5" t="s">
        <v>14</v>
      </c>
      <c r="E5" s="4"/>
    </row>
    <row r="6" spans="8:8">
      <c r="A6" s="6"/>
      <c r="B6" s="3" t="s">
        <v>2</v>
      </c>
      <c r="C6" s="7">
        <v>10.0</v>
      </c>
      <c r="D6" s="17"/>
      <c r="E6" s="7"/>
    </row>
    <row r="7" spans="8:8" ht="15.05">
      <c r="A7" s="6"/>
      <c r="B7" s="3" t="s">
        <v>5</v>
      </c>
      <c r="C7" s="2">
        <f>A</f>
        <v>7995.675026336266</v>
      </c>
      <c r="D7" s="15"/>
      <c r="H7" s="2"/>
    </row>
    <row r="8" spans="8:8" ht="15.05">
      <c r="A8" s="6"/>
      <c r="B8" s="3" t="s">
        <v>15</v>
      </c>
      <c r="C8" s="2">
        <f>Monthly_Pay*Year*12</f>
        <v>959481.0031603519</v>
      </c>
      <c r="D8" s="15"/>
    </row>
    <row r="9" spans="8:8">
      <c r="A9" s="6"/>
      <c r="B9" s="3"/>
      <c r="D9" s="15"/>
    </row>
    <row r="10" spans="8:8" ht="15.05">
      <c r="A10"/>
      <c r="B10" s="8" t="s">
        <v>23</v>
      </c>
      <c r="C10" s="2">
        <f>Principal</f>
        <v>489999.99999999994</v>
      </c>
      <c r="D10" s="15" t="s">
        <v>20</v>
      </c>
    </row>
    <row r="11" spans="8:8">
      <c r="A11"/>
      <c r="B11" s="8" t="s">
        <v>6</v>
      </c>
      <c r="C11" s="9">
        <f>Year*12</f>
        <v>120.0</v>
      </c>
      <c r="D11" s="18" t="s">
        <v>19</v>
      </c>
    </row>
    <row r="12" spans="8:8">
      <c r="A12"/>
      <c r="B12" s="8" t="s">
        <v>7</v>
      </c>
      <c r="C12" s="10">
        <f>Annual_Rate/12</f>
        <v>0.01275</v>
      </c>
      <c r="D12" s="5" t="s">
        <v>14</v>
      </c>
      <c r="E12" s="10"/>
    </row>
    <row r="13" spans="8:8" ht="15.05">
      <c r="A13"/>
      <c r="B13" s="8" t="s">
        <v>8</v>
      </c>
      <c r="C13" s="2">
        <f>(r*(1+r)^n)/(((1+r)^n)-1)</f>
        <v>0.016317704135380137</v>
      </c>
      <c r="D13" s="15"/>
    </row>
    <row r="14" spans="8:8" ht="15.05">
      <c r="A14"/>
      <c r="B14" s="8" t="s">
        <v>22</v>
      </c>
      <c r="C14" s="2">
        <f>P*D</f>
        <v>7995.675026336266</v>
      </c>
      <c r="D14" s="15" t="s">
        <v>21</v>
      </c>
    </row>
    <row r="15" spans="8:8">
      <c r="A15" s="6"/>
      <c r="B15" s="3"/>
    </row>
    <row r="16" spans="8:8">
      <c r="A16" s="6"/>
      <c r="B16" s="3"/>
    </row>
    <row r="17" spans="8:8" s="11" ht="29.25" customFormat="1" customHeight="1">
      <c r="A17" s="12" t="s">
        <v>0</v>
      </c>
      <c r="B17" s="13" t="s">
        <v>3</v>
      </c>
      <c r="C17" s="13" t="s">
        <v>13</v>
      </c>
      <c r="D17" s="13"/>
      <c r="E17" s="13" t="s">
        <v>4</v>
      </c>
      <c r="F17" s="14"/>
      <c r="G17" s="14"/>
      <c r="H17" s="14"/>
      <c r="I17" s="14"/>
    </row>
    <row r="18" spans="8:8">
      <c r="A18" s="1">
        <v>1.0</v>
      </c>
      <c r="B18" s="2">
        <f>C3</f>
        <v>489999.99999999994</v>
      </c>
      <c r="C18" s="2">
        <f>$C$5*B18</f>
        <v>6247.499999999999</v>
      </c>
      <c r="D18" s="2">
        <f>$C$7-C18</f>
        <v>1748.17502633627</v>
      </c>
      <c r="E18" s="2">
        <f>B18-D18</f>
        <v>488251.8249736637</v>
      </c>
      <c r="F18" s="2">
        <f>C7</f>
        <v>7995.675026336266</v>
      </c>
      <c r="G18" s="2">
        <f>E18+F18</f>
        <v>496247.5000000003</v>
      </c>
      <c r="H18" s="2">
        <f>C18</f>
        <v>6247.499999999999</v>
      </c>
    </row>
    <row r="19" spans="8:8">
      <c r="A19" s="1">
        <v>2.0</v>
      </c>
      <c r="B19" s="2">
        <f>E18</f>
        <v>488251.8249736637</v>
      </c>
      <c r="C19" s="2">
        <f>$C$5*B19</f>
        <v>6225.210768414212</v>
      </c>
      <c r="D19" s="2">
        <f>$C$7-C19</f>
        <v>1770.46425792206</v>
      </c>
      <c r="E19" s="2">
        <f>B19-D19</f>
        <v>486481.36071574193</v>
      </c>
      <c r="F19" s="2">
        <f>F18+$C$7</f>
        <v>15991.35005267254</v>
      </c>
      <c r="G19" s="2">
        <f>E19+F19</f>
        <v>502472.7107684145</v>
      </c>
      <c r="H19" s="2">
        <f>H18+C19</f>
        <v>12472.71076841421</v>
      </c>
    </row>
    <row r="20" spans="8:8">
      <c r="A20" s="1">
        <v>3.0</v>
      </c>
      <c r="B20" s="2">
        <f>E19</f>
        <v>486481.36071574193</v>
      </c>
      <c r="C20" s="2">
        <f>$C$5*B20</f>
        <v>6202.637349125709</v>
      </c>
      <c r="D20" s="2">
        <f>$C$7-C20</f>
        <v>1793.03767721056</v>
      </c>
      <c r="E20" s="2">
        <f>B20-D20</f>
        <v>484688.3230385314</v>
      </c>
      <c r="F20" s="2">
        <f>F19+$C$7</f>
        <v>23987.02507900877</v>
      </c>
      <c r="G20" s="2">
        <f t="shared" si="0" ref="G20:G44">E20+F20</f>
        <v>508675.3481175398</v>
      </c>
      <c r="H20" s="2">
        <f>H19+C20</f>
        <v>18675.34811753991</v>
      </c>
    </row>
    <row r="21" spans="8:8">
      <c r="A21" s="1">
        <v>4.0</v>
      </c>
      <c r="B21" s="2">
        <f t="shared" si="1" ref="B21:B53">E20</f>
        <v>484688.3230385314</v>
      </c>
      <c r="C21" s="2">
        <f>$C$5*B21</f>
        <v>6179.776118741275</v>
      </c>
      <c r="D21" s="2">
        <f>$C$7-C21</f>
        <v>1815.8989075949903</v>
      </c>
      <c r="E21" s="2">
        <f>B21-D21</f>
        <v>482872.42413093604</v>
      </c>
      <c r="F21" s="2">
        <f t="shared" si="2" ref="F21:F84">F20+$C$7</f>
        <v>31982.70010534507</v>
      </c>
      <c r="G21" s="2">
        <f t="shared" si="0"/>
        <v>514855.1242362811</v>
      </c>
      <c r="H21" s="2">
        <f>H20+C21</f>
        <v>24855.12423628118</v>
      </c>
    </row>
    <row r="22" spans="8:8">
      <c r="A22" s="1">
        <v>5.0</v>
      </c>
      <c r="B22" s="2">
        <f t="shared" si="1"/>
        <v>482872.42413093604</v>
      </c>
      <c r="C22" s="2">
        <f>$C$5*B22</f>
        <v>6156.6234076694345</v>
      </c>
      <c r="D22" s="2">
        <f>$C$7-C22</f>
        <v>1839.05161866684</v>
      </c>
      <c r="E22" s="2">
        <f>B22-D22</f>
        <v>481033.3725122691</v>
      </c>
      <c r="F22" s="2">
        <f t="shared" si="2"/>
        <v>39978.37513168137</v>
      </c>
      <c r="G22" s="2">
        <f t="shared" si="0"/>
        <v>521011.7476439504</v>
      </c>
      <c r="H22" s="2">
        <f>H21+C22</f>
        <v>31011.74764395063</v>
      </c>
    </row>
    <row r="23" spans="8:8">
      <c r="A23" s="1">
        <v>6.0</v>
      </c>
      <c r="B23" s="2">
        <f t="shared" si="1"/>
        <v>481033.3725122691</v>
      </c>
      <c r="C23" s="2">
        <f>$C$5*B23</f>
        <v>6133.175499531431</v>
      </c>
      <c r="D23" s="2">
        <f>$C$7-C23</f>
        <v>1862.4995268048397</v>
      </c>
      <c r="E23" s="2">
        <f>B23-D23</f>
        <v>479170.8729854642</v>
      </c>
      <c r="F23" s="2">
        <f t="shared" si="2"/>
        <v>47974.05015801767</v>
      </c>
      <c r="G23" s="2">
        <f t="shared" si="0"/>
        <v>527144.9231434817</v>
      </c>
      <c r="H23" s="2">
        <f>H22+C23</f>
        <v>37144.92314348203</v>
      </c>
    </row>
    <row r="24" spans="8:8">
      <c r="A24" s="1">
        <v>7.0</v>
      </c>
      <c r="B24" s="2">
        <f t="shared" si="1"/>
        <v>479170.8729854642</v>
      </c>
      <c r="C24" s="2">
        <f>$C$5*B24</f>
        <v>6109.428630564667</v>
      </c>
      <c r="D24" s="2">
        <f>$C$7-C24</f>
        <v>1886.2463957716</v>
      </c>
      <c r="E24" s="2">
        <f>B24-D24</f>
        <v>477284.6265896924</v>
      </c>
      <c r="F24" s="2">
        <f t="shared" si="2"/>
        <v>55969.72518435397</v>
      </c>
      <c r="G24" s="2">
        <f t="shared" si="0"/>
        <v>533254.351774046</v>
      </c>
      <c r="H24" s="2">
        <f>H23+C24</f>
        <v>43254.35177404667</v>
      </c>
    </row>
    <row r="25" spans="8:8">
      <c r="A25" s="1">
        <v>8.0</v>
      </c>
      <c r="B25" s="2">
        <f t="shared" si="1"/>
        <v>477284.6265896924</v>
      </c>
      <c r="C25" s="2">
        <f>$C$5*B25</f>
        <v>6085.378989018577</v>
      </c>
      <c r="D25" s="2">
        <f>$C$7-C25</f>
        <v>1910.2960373176902</v>
      </c>
      <c r="E25" s="2">
        <f>B25-D25</f>
        <v>475374.33055237436</v>
      </c>
      <c r="F25" s="2">
        <f t="shared" si="2"/>
        <v>63965.40021069027</v>
      </c>
      <c r="G25" s="2">
        <f t="shared" si="0"/>
        <v>539339.7307630643</v>
      </c>
      <c r="H25" s="2">
        <f>H24+C25</f>
        <v>49339.73076306528</v>
      </c>
    </row>
    <row r="26" spans="8:8">
      <c r="A26" s="1">
        <v>9.0</v>
      </c>
      <c r="B26" s="2">
        <f t="shared" si="1"/>
        <v>475374.33055237436</v>
      </c>
      <c r="C26" s="2">
        <f>$C$5*B26</f>
        <v>6061.0227145427725</v>
      </c>
      <c r="D26" s="2">
        <f>$C$7-C26</f>
        <v>1934.6523117935003</v>
      </c>
      <c r="E26" s="2">
        <f>B26-D26</f>
        <v>473439.6782405805</v>
      </c>
      <c r="F26" s="2">
        <f t="shared" si="2"/>
        <v>71961.07523702657</v>
      </c>
      <c r="G26" s="2">
        <f t="shared" si="0"/>
        <v>545400.7534776076</v>
      </c>
      <c r="H26" s="2">
        <f>H25+C26</f>
        <v>55400.75347760807</v>
      </c>
    </row>
    <row r="27" spans="8:8">
      <c r="A27" s="1">
        <v>10.0</v>
      </c>
      <c r="B27" s="2">
        <f t="shared" si="1"/>
        <v>473439.6782405805</v>
      </c>
      <c r="C27" s="2">
        <f>$C$5*B27</f>
        <v>6036.3558975674005</v>
      </c>
      <c r="D27" s="2">
        <f>$C$7-C27</f>
        <v>1959.3191287688705</v>
      </c>
      <c r="E27" s="2">
        <f>B27-D27</f>
        <v>471480.35911181214</v>
      </c>
      <c r="F27" s="2">
        <f t="shared" si="2"/>
        <v>79956.75026336286</v>
      </c>
      <c r="G27" s="2">
        <f t="shared" si="0"/>
        <v>551437.109375175</v>
      </c>
      <c r="H27" s="2">
        <f>H26+C27</f>
        <v>61437.1093751755</v>
      </c>
    </row>
    <row r="28" spans="8:8" ht="15.05">
      <c r="A28" s="1">
        <v>11.0</v>
      </c>
      <c r="B28" s="2">
        <f t="shared" si="1"/>
        <v>471480.35911181214</v>
      </c>
      <c r="C28" s="2">
        <f>$C$5*B28</f>
        <v>6011.374578675604</v>
      </c>
      <c r="D28" s="2">
        <f>$C$7-C28</f>
        <v>1984.3004476606702</v>
      </c>
      <c r="E28" s="2">
        <f>B28-D28</f>
        <v>469496.05866415135</v>
      </c>
      <c r="F28" s="2">
        <f t="shared" si="2"/>
        <v>87952.42528969917</v>
      </c>
      <c r="G28" s="2">
        <f t="shared" si="0"/>
        <v>557448.4839538502</v>
      </c>
      <c r="H28" s="2">
        <f>H27+C28</f>
        <v>67448.4839538511</v>
      </c>
    </row>
    <row r="29" spans="8:8" ht="15.05">
      <c r="A29" s="1">
        <v>12.0</v>
      </c>
      <c r="B29" s="2">
        <f t="shared" si="1"/>
        <v>469496.05866415135</v>
      </c>
      <c r="C29" s="2">
        <f>$C$5*B29</f>
        <v>5986.074747967929</v>
      </c>
      <c r="D29" s="2">
        <f>$C$7-C29</f>
        <v>2009.6002783683398</v>
      </c>
      <c r="E29" s="2">
        <f>B29-D29</f>
        <v>467486.45838578267</v>
      </c>
      <c r="F29" s="2">
        <f t="shared" si="2"/>
        <v>95948.10031603547</v>
      </c>
      <c r="G29" s="2">
        <f t="shared" si="0"/>
        <v>563434.5587018186</v>
      </c>
      <c r="H29" s="2">
        <f>H28+C29</f>
        <v>73434.55870181903</v>
      </c>
    </row>
    <row r="30" spans="8:8" ht="15.05">
      <c r="A30" s="1">
        <v>13.0</v>
      </c>
      <c r="B30" s="2">
        <f t="shared" si="1"/>
        <v>467486.45838578267</v>
      </c>
      <c r="C30" s="2">
        <f>$C$5*B30</f>
        <v>5960.452344418729</v>
      </c>
      <c r="D30" s="2">
        <f>$C$7-C30</f>
        <v>2035.2226819175403</v>
      </c>
      <c r="E30" s="2">
        <f>B30-D30</f>
        <v>465451.2357038655</v>
      </c>
      <c r="F30" s="2">
        <f t="shared" si="2"/>
        <v>103943.77534237178</v>
      </c>
      <c r="G30" s="2">
        <f t="shared" si="0"/>
        <v>569395.011046238</v>
      </c>
      <c r="H30" s="2">
        <f>H29+C30</f>
        <v>79395.01104623773</v>
      </c>
    </row>
    <row r="31" spans="8:8" ht="15.05">
      <c r="A31" s="1">
        <v>14.0</v>
      </c>
      <c r="B31" s="2">
        <f t="shared" si="1"/>
        <v>465451.2357038655</v>
      </c>
      <c r="C31" s="2">
        <f>$C$5*B31</f>
        <v>5934.503255224285</v>
      </c>
      <c r="D31" s="2">
        <f>$C$7-C31</f>
        <v>2061.17177111198</v>
      </c>
      <c r="E31" s="2">
        <f>B31-D31</f>
        <v>463390.06393275404</v>
      </c>
      <c r="F31" s="2">
        <f t="shared" si="2"/>
        <v>111939.45036870826</v>
      </c>
      <c r="G31" s="2">
        <f t="shared" si="0"/>
        <v>575329.514301462</v>
      </c>
      <c r="H31" s="2">
        <f>H30+C31</f>
        <v>85329.514301462</v>
      </c>
    </row>
    <row r="32" spans="8:8" ht="15.05">
      <c r="A32" s="1">
        <v>15.0</v>
      </c>
      <c r="B32" s="2">
        <f t="shared" si="1"/>
        <v>463390.06393275404</v>
      </c>
      <c r="C32" s="2">
        <f>$C$5*B32</f>
        <v>5908.2233151426135</v>
      </c>
      <c r="D32" s="2">
        <f>$C$7-C32</f>
        <v>2087.4517111936602</v>
      </c>
      <c r="E32" s="2">
        <f>B32-D32</f>
        <v>461302.6122215603</v>
      </c>
      <c r="F32" s="2">
        <f t="shared" si="2"/>
        <v>119935.12539504428</v>
      </c>
      <c r="G32" s="2">
        <f t="shared" si="0"/>
        <v>581237.737616604</v>
      </c>
      <c r="H32" s="2">
        <f>H31+C32</f>
        <v>91237.7376166046</v>
      </c>
    </row>
    <row r="33" spans="8:8">
      <c r="A33" s="1">
        <v>16.0</v>
      </c>
      <c r="B33" s="2">
        <f t="shared" si="1"/>
        <v>461302.6122215603</v>
      </c>
      <c r="C33" s="2">
        <f>$C$5*B33</f>
        <v>5881.608305824894</v>
      </c>
      <c r="D33" s="2">
        <f>$C$7-C33</f>
        <v>2114.0667205113805</v>
      </c>
      <c r="E33" s="2">
        <f>B33-D33</f>
        <v>459188.5455010486</v>
      </c>
      <c r="F33" s="2">
        <f t="shared" si="2"/>
        <v>127930.80042138026</v>
      </c>
      <c r="G33" s="2">
        <f t="shared" si="0"/>
        <v>587119.345922429</v>
      </c>
      <c r="H33" s="2">
        <f>H32+C33</f>
        <v>97119.3459224295</v>
      </c>
    </row>
    <row r="34" spans="8:8">
      <c r="A34" s="1">
        <v>17.0</v>
      </c>
      <c r="B34" s="2">
        <f t="shared" si="1"/>
        <v>459188.5455010486</v>
      </c>
      <c r="C34" s="2">
        <f>$C$5*B34</f>
        <v>5854.653955138369</v>
      </c>
      <c r="D34" s="2">
        <f>$C$7-C34</f>
        <v>2141.0210711979</v>
      </c>
      <c r="E34" s="2">
        <f>B34-D34</f>
        <v>457047.52442985115</v>
      </c>
      <c r="F34" s="2">
        <f t="shared" si="2"/>
        <v>135926.47544771628</v>
      </c>
      <c r="G34" s="2">
        <f t="shared" si="0"/>
        <v>592973.9998775669</v>
      </c>
      <c r="H34" s="2">
        <f>H33+C34</f>
        <v>102973.99987756787</v>
      </c>
    </row>
    <row r="35" spans="8:8">
      <c r="A35" s="1">
        <v>18.0</v>
      </c>
      <c r="B35" s="2">
        <f t="shared" si="1"/>
        <v>457047.52442985115</v>
      </c>
      <c r="C35" s="2">
        <f>$C$5*B35</f>
        <v>5827.3559364806015</v>
      </c>
      <c r="D35" s="2">
        <f>$C$7-C35</f>
        <v>2168.3190898556704</v>
      </c>
      <c r="E35" s="2">
        <f>B35-D35</f>
        <v>454879.20533999533</v>
      </c>
      <c r="F35" s="2">
        <f t="shared" si="2"/>
        <v>473439.6782405805</v>
      </c>
      <c r="G35" s="2">
        <f t="shared" si="0"/>
        <v>928318.8835805759</v>
      </c>
      <c r="H35" s="2">
        <f>H34+C35</f>
        <v>108801.3558140486</v>
      </c>
    </row>
    <row r="36" spans="8:8">
      <c r="A36" s="1">
        <v>19.0</v>
      </c>
      <c r="B36" s="2">
        <f t="shared" si="1"/>
        <v>454879.20533999533</v>
      </c>
      <c r="C36" s="2">
        <f>$C$5*B36</f>
        <v>5799.70986808494</v>
      </c>
      <c r="D36" s="2">
        <f>$C$7-C36</f>
        <v>2195.9651582513297</v>
      </c>
      <c r="E36" s="2">
        <f>B36-D36</f>
        <v>452683.24018174363</v>
      </c>
      <c r="F36" s="2">
        <f t="shared" si="2"/>
        <v>481435.3532669173</v>
      </c>
      <c r="G36" s="2">
        <f t="shared" si="0"/>
        <v>934118.593448661</v>
      </c>
      <c r="H36" s="2">
        <f>H35+C36</f>
        <v>114601.06568213395</v>
      </c>
    </row>
    <row r="37" spans="8:8">
      <c r="A37" s="1">
        <v>20.0</v>
      </c>
      <c r="B37" s="2">
        <f t="shared" si="1"/>
        <v>452683.24018174363</v>
      </c>
      <c r="C37" s="2">
        <f>$C$5*B37</f>
        <v>5771.711312317231</v>
      </c>
      <c r="D37" s="2">
        <f>$C$7-C37</f>
        <v>2223.96371401904</v>
      </c>
      <c r="E37" s="2">
        <f>B37-D37</f>
        <v>450459.27646772494</v>
      </c>
      <c r="F37" s="2">
        <f t="shared" si="2"/>
        <v>489431.0282932533</v>
      </c>
      <c r="G37" s="2">
        <f t="shared" si="0"/>
        <v>939890.304760978</v>
      </c>
      <c r="H37" s="2">
        <f>H36+C37</f>
        <v>120372.77699445123</v>
      </c>
    </row>
    <row r="38" spans="8:8">
      <c r="A38" s="1">
        <v>21.0</v>
      </c>
      <c r="B38" s="2">
        <f t="shared" si="1"/>
        <v>450459.27646772494</v>
      </c>
      <c r="C38" s="2">
        <f>$C$5*B38</f>
        <v>5743.355774963493</v>
      </c>
      <c r="D38" s="2">
        <f>$C$7-C38</f>
        <v>2252.31925137278</v>
      </c>
      <c r="E38" s="2">
        <f>B38-D38</f>
        <v>448206.9572163522</v>
      </c>
      <c r="F38" s="2">
        <f t="shared" si="2"/>
        <v>497426.70331958926</v>
      </c>
      <c r="G38" s="2">
        <f t="shared" si="0"/>
        <v>945633.660535941</v>
      </c>
      <c r="H38" s="2">
        <f>H37+C38</f>
        <v>126116.13276941449</v>
      </c>
    </row>
    <row r="39" spans="8:8" ht="15.0" customFormat="1">
      <c r="A39" s="1">
        <v>22.0</v>
      </c>
      <c r="B39" s="2">
        <f t="shared" si="1"/>
        <v>448206.9572163522</v>
      </c>
      <c r="C39" s="2">
        <f>$C$5*B39</f>
        <v>5714.63870450849</v>
      </c>
      <c r="D39" s="2">
        <f>$C$7-C39</f>
        <v>2281.03632182778</v>
      </c>
      <c r="E39" s="2">
        <f>B39-D39</f>
        <v>445925.9208945242</v>
      </c>
      <c r="F39" s="2">
        <f t="shared" si="2"/>
        <v>505422.3783459253</v>
      </c>
      <c r="G39" s="2">
        <f t="shared" si="0"/>
        <v>951348.299240449</v>
      </c>
      <c r="H39" s="2">
        <f>H38+C39</f>
        <v>131830.7714739225</v>
      </c>
      <c r="I39" s="3"/>
    </row>
    <row r="40" spans="8:8">
      <c r="A40" s="1">
        <v>23.0</v>
      </c>
      <c r="B40" s="2">
        <f t="shared" si="1"/>
        <v>445925.9208945242</v>
      </c>
      <c r="C40" s="2">
        <f>$C$5*B40</f>
        <v>5685.555491405184</v>
      </c>
      <c r="D40" s="2">
        <f>$C$7-C40</f>
        <v>2310.11953493109</v>
      </c>
      <c r="E40" s="2">
        <f>B40-D40</f>
        <v>443615.80135959294</v>
      </c>
      <c r="F40" s="2">
        <f t="shared" si="2"/>
        <v>513418.0533722613</v>
      </c>
      <c r="G40" s="2">
        <f t="shared" si="0"/>
        <v>957033.854731854</v>
      </c>
      <c r="H40" s="2">
        <f>H39+C40</f>
        <v>137516.3269653282</v>
      </c>
    </row>
    <row r="41" spans="8:8">
      <c r="A41" s="1">
        <v>24.0</v>
      </c>
      <c r="B41" s="2">
        <f t="shared" si="1"/>
        <v>443615.80135959294</v>
      </c>
      <c r="C41" s="2">
        <f>$C$5*B41</f>
        <v>5656.10146733481</v>
      </c>
      <c r="D41" s="2">
        <f>$C$7-C41</f>
        <v>2339.57355900146</v>
      </c>
      <c r="E41" s="2">
        <f>B41-D41</f>
        <v>441276.22780059156</v>
      </c>
      <c r="F41" s="2">
        <f t="shared" si="2"/>
        <v>521413.7283985973</v>
      </c>
      <c r="G41" s="2">
        <f t="shared" si="0"/>
        <v>962689.956199189</v>
      </c>
      <c r="H41" s="2">
        <f>H40+C41</f>
        <v>143172.4284326628</v>
      </c>
    </row>
    <row r="42" spans="8:8">
      <c r="A42" s="1">
        <v>25.0</v>
      </c>
      <c r="B42" s="2">
        <f t="shared" si="1"/>
        <v>441276.22780059156</v>
      </c>
      <c r="C42" s="2">
        <f>$C$5*B42</f>
        <v>5626.271904457542</v>
      </c>
      <c r="D42" s="2">
        <f>$C$7-C42</f>
        <v>2369.4031218787304</v>
      </c>
      <c r="E42" s="2">
        <f>B42-D42</f>
        <v>438906.8246787133</v>
      </c>
      <c r="F42" s="2">
        <f t="shared" si="2"/>
        <v>529409.4034249332</v>
      </c>
      <c r="G42" s="2">
        <f t="shared" si="0"/>
        <v>968316.228103646</v>
      </c>
      <c r="H42" s="2">
        <f>H41+C42</f>
        <v>148798.70033712054</v>
      </c>
    </row>
    <row r="43" spans="8:8">
      <c r="A43" s="1">
        <v>26.0</v>
      </c>
      <c r="B43" s="2">
        <f t="shared" si="1"/>
        <v>438906.8246787133</v>
      </c>
      <c r="C43" s="2">
        <f>$C$5*B43</f>
        <v>5596.062014653594</v>
      </c>
      <c r="D43" s="2">
        <f>$C$7-C43</f>
        <v>2399.61301168268</v>
      </c>
      <c r="E43" s="2">
        <f>B43-D43</f>
        <v>436507.2116670303</v>
      </c>
      <c r="F43" s="2">
        <f t="shared" si="2"/>
        <v>537405.0784512692</v>
      </c>
      <c r="G43" s="2">
        <f t="shared" si="0"/>
        <v>973912.290118299</v>
      </c>
      <c r="H43" s="2">
        <f>H42+C43</f>
        <v>154394.76235177458</v>
      </c>
    </row>
    <row r="44" spans="8:8">
      <c r="A44" s="1">
        <v>27.0</v>
      </c>
      <c r="B44" s="2">
        <f t="shared" si="1"/>
        <v>436507.2116670303</v>
      </c>
      <c r="C44" s="2">
        <f>$C$5*B44</f>
        <v>5565.466948754636</v>
      </c>
      <c r="D44" s="2">
        <f>$C$7-C44</f>
        <v>2430.2080775816303</v>
      </c>
      <c r="E44" s="2">
        <f>B44-D44</f>
        <v>434077.00358944834</v>
      </c>
      <c r="F44" s="2">
        <f t="shared" si="2"/>
        <v>545400.7534776052</v>
      </c>
      <c r="G44" s="2">
        <f t="shared" si="0"/>
        <v>979477.7570670529</v>
      </c>
      <c r="H44" s="2">
        <f>H43+C44</f>
        <v>159960.22930052964</v>
      </c>
    </row>
    <row r="45" spans="8:8">
      <c r="A45" s="1">
        <v>28.0</v>
      </c>
      <c r="B45" s="2">
        <f t="shared" si="1"/>
        <v>434077.00358944834</v>
      </c>
      <c r="C45" s="2">
        <f>$C$5*B45</f>
        <v>5534.481795765466</v>
      </c>
      <c r="D45" s="2">
        <f>$C$7-C45</f>
        <v>2461.1932305707996</v>
      </c>
      <c r="E45" s="2">
        <f>B45-D45</f>
        <v>431615.8103588772</v>
      </c>
      <c r="F45" s="2">
        <f t="shared" si="2"/>
        <v>553396.4285039412</v>
      </c>
      <c r="G45" s="2">
        <f>E45+F45</f>
        <v>985012.2388628181</v>
      </c>
      <c r="H45" s="2">
        <f>H44+C45</f>
        <v>165494.71109629545</v>
      </c>
    </row>
    <row r="46" spans="8:8">
      <c r="A46" s="1">
        <v>29.0</v>
      </c>
      <c r="B46" s="2">
        <f t="shared" si="1"/>
        <v>431615.8103588772</v>
      </c>
      <c r="C46" s="2">
        <f>$C$5*B46</f>
        <v>5503.101582075684</v>
      </c>
      <c r="D46" s="2">
        <f>$C$7-C46</f>
        <v>2492.57344426059</v>
      </c>
      <c r="E46" s="2">
        <f>B46-D46</f>
        <v>429123.2369146164</v>
      </c>
      <c r="F46" s="2">
        <f t="shared" si="2"/>
        <v>561392.1035302773</v>
      </c>
      <c r="G46" s="2">
        <f>E46+F46</f>
        <v>990515.3404448931</v>
      </c>
      <c r="H46" s="2">
        <f>H45+C46</f>
        <v>170997.81267837068</v>
      </c>
    </row>
    <row r="47" spans="8:8">
      <c r="A47" s="1">
        <v>30.0</v>
      </c>
      <c r="B47" s="2">
        <f t="shared" si="1"/>
        <v>429123.2369146164</v>
      </c>
      <c r="C47" s="2">
        <f>$C$5*B47</f>
        <v>5471.321270661359</v>
      </c>
      <c r="D47" s="2">
        <f>$C$7-C47</f>
        <v>2524.3537556749097</v>
      </c>
      <c r="E47" s="2">
        <f>B47-D47</f>
        <v>426598.8831589411</v>
      </c>
      <c r="F47" s="2">
        <f t="shared" si="2"/>
        <v>569387.7785566133</v>
      </c>
      <c r="G47" s="2">
        <f t="shared" si="3" ref="G47:G53">E47+F47</f>
        <v>995986.6617155541</v>
      </c>
      <c r="H47" s="2">
        <f>H46+C47</f>
        <v>176469.13394903237</v>
      </c>
    </row>
    <row r="48" spans="8:8">
      <c r="A48" s="1">
        <v>31.0</v>
      </c>
      <c r="B48" s="2">
        <f t="shared" si="1"/>
        <v>426598.8831589411</v>
      </c>
      <c r="C48" s="2">
        <f>$C$5*B48</f>
        <v>5439.135760276499</v>
      </c>
      <c r="D48" s="2">
        <f>$C$7-C48</f>
        <v>2556.53926605977</v>
      </c>
      <c r="E48" s="2">
        <f>B48-D48</f>
        <v>424042.34389288124</v>
      </c>
      <c r="F48" s="2">
        <f t="shared" si="2"/>
        <v>577383.4535829492</v>
      </c>
      <c r="G48" s="2">
        <f t="shared" si="3"/>
        <v>1001425.79747583</v>
      </c>
      <c r="H48" s="2">
        <f>H47+C48</f>
        <v>181908.2697093085</v>
      </c>
    </row>
    <row r="49" spans="8:8">
      <c r="A49" s="1">
        <v>32.0</v>
      </c>
      <c r="B49" s="2">
        <f t="shared" si="1"/>
        <v>424042.34389288124</v>
      </c>
      <c r="C49" s="2">
        <f>$C$5*B49</f>
        <v>5406.539884634235</v>
      </c>
      <c r="D49" s="2">
        <f>$C$7-C49</f>
        <v>2589.1351417020305</v>
      </c>
      <c r="E49" s="2">
        <f>B49-D49</f>
        <v>421453.208751179</v>
      </c>
      <c r="F49" s="2">
        <f t="shared" si="2"/>
        <v>585379.1286092852</v>
      </c>
      <c r="G49" s="2">
        <f t="shared" si="3"/>
        <v>1006832.337360464</v>
      </c>
      <c r="H49" s="2">
        <f>H48+C49</f>
        <v>187314.80959394324</v>
      </c>
    </row>
    <row r="50" spans="8:8">
      <c r="A50" s="1">
        <v>33.0</v>
      </c>
      <c r="B50" s="2">
        <f t="shared" si="1"/>
        <v>421453.208751179</v>
      </c>
      <c r="C50" s="2">
        <f>$C$5*B50</f>
        <v>5373.528411577532</v>
      </c>
      <c r="D50" s="2">
        <f>$C$7-C50</f>
        <v>2622.14661475874</v>
      </c>
      <c r="E50" s="2">
        <f>B50-D50</f>
        <v>418831.0621364202</v>
      </c>
      <c r="F50" s="2">
        <f t="shared" si="2"/>
        <v>593374.8036356212</v>
      </c>
      <c r="G50" s="2">
        <f t="shared" si="3"/>
        <v>1012205.865772041</v>
      </c>
      <c r="H50" s="2">
        <f>H49+C50</f>
        <v>192688.33800552055</v>
      </c>
    </row>
    <row r="51" spans="8:8">
      <c r="A51" s="1">
        <v>34.0</v>
      </c>
      <c r="B51" s="2">
        <f t="shared" si="1"/>
        <v>418831.0621364202</v>
      </c>
      <c r="C51" s="2">
        <f>$C$5*B51</f>
        <v>5340.096042239357</v>
      </c>
      <c r="D51" s="2">
        <f>$C$7-C51</f>
        <v>2655.57898409691</v>
      </c>
      <c r="E51" s="2">
        <f>B51-D51</f>
        <v>416175.48315232305</v>
      </c>
      <c r="F51" s="2">
        <f t="shared" si="2"/>
        <v>601370.4786619572</v>
      </c>
      <c r="G51" s="2">
        <f t="shared" si="3"/>
        <v>1017545.9618142799</v>
      </c>
      <c r="H51" s="2">
        <f>H50+C51</f>
        <v>198028.43404776035</v>
      </c>
    </row>
    <row r="52" spans="8:8">
      <c r="A52" s="1">
        <v>35.0</v>
      </c>
      <c r="B52" s="2">
        <f t="shared" si="1"/>
        <v>416175.48315232305</v>
      </c>
      <c r="C52" s="2">
        <f>$C$5*B52</f>
        <v>5306.237410192119</v>
      </c>
      <c r="D52" s="2">
        <f>$C$7-C52</f>
        <v>2689.4376161441505</v>
      </c>
      <c r="E52" s="2">
        <f>B52-D52</f>
        <v>413486.04553617886</v>
      </c>
      <c r="F52" s="2">
        <f t="shared" si="2"/>
        <v>609366.1536882932</v>
      </c>
      <c r="G52" s="2">
        <f t="shared" si="3"/>
        <v>1022852.1992244719</v>
      </c>
      <c r="H52" s="2">
        <f>H51+C52</f>
        <v>203334.67145795212</v>
      </c>
    </row>
    <row r="53" spans="8:8">
      <c r="A53" s="1">
        <v>36.0</v>
      </c>
      <c r="B53" s="2">
        <f t="shared" si="1"/>
        <v>413486.04553617886</v>
      </c>
      <c r="C53" s="2">
        <f>$C$5*B53</f>
        <v>5271.94708058628</v>
      </c>
      <c r="D53" s="2">
        <f>$C$7-C53</f>
        <v>2723.72794574999</v>
      </c>
      <c r="E53" s="2">
        <f>B53-D53</f>
        <v>410762.317590429</v>
      </c>
      <c r="F53" s="2">
        <f t="shared" si="2"/>
        <v>617361.8287146292</v>
      </c>
      <c r="G53" s="2">
        <f t="shared" si="3"/>
        <v>1028124.146305058</v>
      </c>
      <c r="H53" s="2">
        <f>H52+C53</f>
        <v>208606.61853853829</v>
      </c>
    </row>
    <row r="54" spans="8:8">
      <c r="A54" s="1">
        <v>37.0</v>
      </c>
      <c r="B54" s="2">
        <f t="shared" si="4" ref="B54:B62">E53</f>
        <v>410762.317590429</v>
      </c>
      <c r="C54" s="2">
        <f t="shared" si="5" ref="C54:C62">$C$5*B54</f>
        <v>5237.219549277969</v>
      </c>
      <c r="D54" s="2">
        <f t="shared" si="6" ref="D54:D62">$C$7-C54</f>
        <v>2758.4554770583</v>
      </c>
      <c r="E54" s="2">
        <f t="shared" si="7" ref="E54:E62">B54-D54</f>
        <v>408003.8621133707</v>
      </c>
      <c r="F54" s="2">
        <f t="shared" si="2"/>
        <v>625357.5037409653</v>
      </c>
      <c r="G54" s="2">
        <f t="shared" si="8" ref="G54:G62">E54+F54</f>
        <v>1033361.3658543361</v>
      </c>
      <c r="H54" s="2">
        <f t="shared" si="9" ref="H54:H62">H53+C54</f>
        <v>213843.83808781597</v>
      </c>
    </row>
    <row r="55" spans="8:8">
      <c r="A55" s="1">
        <v>38.0</v>
      </c>
      <c r="B55" s="2">
        <f t="shared" si="4"/>
        <v>408003.8621133707</v>
      </c>
      <c r="C55" s="2">
        <f t="shared" si="5"/>
        <v>5202.049241945476</v>
      </c>
      <c r="D55" s="2">
        <f t="shared" si="6"/>
        <v>2793.6257843907897</v>
      </c>
      <c r="E55" s="2">
        <f t="shared" si="7"/>
        <v>405210.23632898025</v>
      </c>
      <c r="F55" s="2">
        <f t="shared" si="2"/>
        <v>633353.1787673013</v>
      </c>
      <c r="G55" s="2">
        <f t="shared" si="8"/>
        <v>1038563.4150962811</v>
      </c>
      <c r="H55" s="2">
        <f t="shared" si="9"/>
        <v>219045.88732976146</v>
      </c>
    </row>
    <row r="56" spans="8:8">
      <c r="A56" s="1">
        <v>39.0</v>
      </c>
      <c r="B56" s="2">
        <f t="shared" si="4"/>
        <v>405210.23632898025</v>
      </c>
      <c r="C56" s="2">
        <f t="shared" si="5"/>
        <v>5166.4305131944975</v>
      </c>
      <c r="D56" s="2">
        <f t="shared" si="6"/>
        <v>2829.24451314177</v>
      </c>
      <c r="E56" s="2">
        <f t="shared" si="7"/>
        <v>402380.99181583826</v>
      </c>
      <c r="F56" s="2">
        <f t="shared" si="2"/>
        <v>641348.8537936372</v>
      </c>
      <c r="G56" s="2">
        <f t="shared" si="8"/>
        <v>1043729.8456094749</v>
      </c>
      <c r="H56" s="2">
        <f t="shared" si="9"/>
        <v>224212.3178429555</v>
      </c>
    </row>
    <row r="57" spans="8:8">
      <c r="A57" s="1">
        <v>40.0</v>
      </c>
      <c r="B57" s="2">
        <f t="shared" si="4"/>
        <v>402380.99181583826</v>
      </c>
      <c r="C57" s="2">
        <f t="shared" si="5"/>
        <v>5130.357645651938</v>
      </c>
      <c r="D57" s="2">
        <f t="shared" si="6"/>
        <v>2865.3173806843297</v>
      </c>
      <c r="E57" s="2">
        <f t="shared" si="7"/>
        <v>399515.67443515366</v>
      </c>
      <c r="F57" s="2">
        <f t="shared" si="2"/>
        <v>649344.5288199732</v>
      </c>
      <c r="G57" s="2">
        <f t="shared" si="8"/>
        <v>1048860.203255127</v>
      </c>
      <c r="H57" s="2">
        <f t="shared" si="9"/>
        <v>229342.67548860793</v>
      </c>
    </row>
    <row r="58" spans="8:8">
      <c r="A58" s="1">
        <v>41.0</v>
      </c>
      <c r="B58" s="2">
        <f t="shared" si="4"/>
        <v>399515.67443515366</v>
      </c>
      <c r="C58" s="2">
        <f t="shared" si="5"/>
        <v>5093.824849048209</v>
      </c>
      <c r="D58" s="2">
        <f t="shared" si="6"/>
        <v>2901.85017728806</v>
      </c>
      <c r="E58" s="2">
        <f t="shared" si="7"/>
        <v>396613.82425786596</v>
      </c>
      <c r="F58" s="2">
        <f t="shared" si="2"/>
        <v>657340.2038463092</v>
      </c>
      <c r="G58" s="2">
        <f t="shared" si="8"/>
        <v>1053954.0281041749</v>
      </c>
      <c r="H58" s="2">
        <f t="shared" si="9"/>
        <v>234436.5003376562</v>
      </c>
    </row>
    <row r="59" spans="8:8">
      <c r="A59" s="1">
        <v>42.0</v>
      </c>
      <c r="B59" s="2">
        <f t="shared" si="4"/>
        <v>396613.82425786596</v>
      </c>
      <c r="C59" s="2">
        <f t="shared" si="5"/>
        <v>5056.826259287791</v>
      </c>
      <c r="D59" s="2">
        <f t="shared" si="6"/>
        <v>2938.84876704848</v>
      </c>
      <c r="E59" s="2">
        <f t="shared" si="7"/>
        <v>393674.9754908175</v>
      </c>
      <c r="F59" s="2">
        <f t="shared" si="2"/>
        <v>665335.8788726452</v>
      </c>
      <c r="G59" s="2">
        <f t="shared" si="8"/>
        <v>1059010.854363463</v>
      </c>
      <c r="H59" s="2">
        <f t="shared" si="9"/>
        <v>239493.3265969438</v>
      </c>
    </row>
    <row r="60" spans="8:8">
      <c r="A60" s="1">
        <v>43.0</v>
      </c>
      <c r="B60" s="2">
        <f t="shared" si="4"/>
        <v>393674.9754908175</v>
      </c>
      <c r="C60" s="2">
        <f t="shared" si="5"/>
        <v>5019.355937507923</v>
      </c>
      <c r="D60" s="2">
        <f t="shared" si="6"/>
        <v>2976.31908882835</v>
      </c>
      <c r="E60" s="2">
        <f t="shared" si="7"/>
        <v>390698.65640198963</v>
      </c>
      <c r="F60" s="2">
        <f t="shared" si="2"/>
        <v>673331.5538989812</v>
      </c>
      <c r="G60" s="2">
        <f t="shared" si="8"/>
        <v>1064030.2103009708</v>
      </c>
      <c r="H60" s="2">
        <f t="shared" si="9"/>
        <v>244512.68253445195</v>
      </c>
    </row>
    <row r="61" spans="8:8">
      <c r="A61" s="1">
        <v>44.0</v>
      </c>
      <c r="B61" s="2">
        <f t="shared" si="4"/>
        <v>390698.65640198963</v>
      </c>
      <c r="C61" s="2">
        <f t="shared" si="5"/>
        <v>4981.407869125367</v>
      </c>
      <c r="D61" s="2">
        <f t="shared" si="6"/>
        <v>3014.2671572109</v>
      </c>
      <c r="E61" s="2">
        <f t="shared" si="7"/>
        <v>387684.3892447791</v>
      </c>
      <c r="F61" s="2">
        <f t="shared" si="2"/>
        <v>681327.2289253172</v>
      </c>
      <c r="G61" s="2">
        <f t="shared" si="8"/>
        <v>1069011.618170096</v>
      </c>
      <c r="H61" s="2">
        <f t="shared" si="9"/>
        <v>249494.09040357737</v>
      </c>
    </row>
    <row r="62" spans="8:8">
      <c r="A62" s="1">
        <v>45.0</v>
      </c>
      <c r="B62" s="2">
        <f t="shared" si="4"/>
        <v>387684.3892447791</v>
      </c>
      <c r="C62" s="2">
        <f t="shared" si="5"/>
        <v>4942.975962870933</v>
      </c>
      <c r="D62" s="2">
        <f t="shared" si="6"/>
        <v>3052.6990634653403</v>
      </c>
      <c r="E62" s="2">
        <f t="shared" si="7"/>
        <v>384631.69018131366</v>
      </c>
      <c r="F62" s="2">
        <f t="shared" si="2"/>
        <v>689322.9039516532</v>
      </c>
      <c r="G62" s="2">
        <f t="shared" si="8"/>
        <v>1073954.594132967</v>
      </c>
      <c r="H62" s="2">
        <f t="shared" si="9"/>
        <v>254437.06636644792</v>
      </c>
    </row>
    <row r="63" spans="8:8">
      <c r="A63" s="1">
        <v>46.0</v>
      </c>
      <c r="B63" s="2">
        <f t="shared" si="10" ref="B63:B126">E62</f>
        <v>384631.69018131366</v>
      </c>
      <c r="C63" s="2">
        <f t="shared" si="11" ref="C63:C126">$C$5*B63</f>
        <v>4904.054049811749</v>
      </c>
      <c r="D63" s="2">
        <f t="shared" si="12" ref="D63:D126">$C$7-C63</f>
        <v>3091.6209765245203</v>
      </c>
      <c r="E63" s="2">
        <f t="shared" si="13" ref="E63:E126">B63-D63</f>
        <v>381540.06920478947</v>
      </c>
      <c r="F63" s="2">
        <f t="shared" si="2"/>
        <v>697318.5789779893</v>
      </c>
      <c r="G63" s="2">
        <f t="shared" si="14" ref="G63:G126">E63+F63</f>
        <v>1078858.6481827782</v>
      </c>
      <c r="H63" s="2">
        <f t="shared" si="15" ref="H63:H126">H62+C63</f>
        <v>259341.12041625977</v>
      </c>
    </row>
    <row r="64" spans="8:8">
      <c r="A64" s="1">
        <v>47.0</v>
      </c>
      <c r="B64" s="2">
        <f t="shared" si="10"/>
        <v>381540.06920478947</v>
      </c>
      <c r="C64" s="2">
        <f t="shared" si="11"/>
        <v>4864.635882361065</v>
      </c>
      <c r="D64" s="2">
        <f t="shared" si="12"/>
        <v>3131.0391439752</v>
      </c>
      <c r="E64" s="2">
        <f t="shared" si="13"/>
        <v>378409.0300608138</v>
      </c>
      <c r="F64" s="2">
        <f t="shared" si="2"/>
        <v>705314.2540043253</v>
      </c>
      <c r="G64" s="2">
        <f t="shared" si="14"/>
        <v>1083723.284065139</v>
      </c>
      <c r="H64" s="2">
        <f t="shared" si="15"/>
        <v>264205.75629862107</v>
      </c>
    </row>
    <row r="65" spans="8:8">
      <c r="A65" s="1">
        <v>48.0</v>
      </c>
      <c r="B65" s="2">
        <f t="shared" si="10"/>
        <v>378409.0300608138</v>
      </c>
      <c r="C65" s="2">
        <f t="shared" si="11"/>
        <v>4824.715133275376</v>
      </c>
      <c r="D65" s="2">
        <f t="shared" si="12"/>
        <v>3170.95989306089</v>
      </c>
      <c r="E65" s="2">
        <f t="shared" si="13"/>
        <v>375238.0701677531</v>
      </c>
      <c r="F65" s="2">
        <f t="shared" si="2"/>
        <v>713309.9290306612</v>
      </c>
      <c r="G65" s="2">
        <f t="shared" si="14"/>
        <v>1088547.999198414</v>
      </c>
      <c r="H65" s="2">
        <f t="shared" si="15"/>
        <v>269030.4714318964</v>
      </c>
    </row>
    <row r="66" spans="8:8">
      <c r="A66" s="1">
        <v>49.0</v>
      </c>
      <c r="B66" s="2">
        <f t="shared" si="10"/>
        <v>375238.0701677531</v>
      </c>
      <c r="C66" s="2">
        <f t="shared" si="11"/>
        <v>4784.285394638851</v>
      </c>
      <c r="D66" s="2">
        <f t="shared" si="12"/>
        <v>3211.3896316974196</v>
      </c>
      <c r="E66" s="2">
        <f t="shared" si="13"/>
        <v>372026.68053605553</v>
      </c>
      <c r="F66" s="2">
        <f t="shared" si="2"/>
        <v>721305.6040569972</v>
      </c>
      <c r="G66" s="2">
        <f t="shared" si="14"/>
        <v>1093332.284593053</v>
      </c>
      <c r="H66" s="2">
        <f t="shared" si="15"/>
        <v>273814.7568265348</v>
      </c>
    </row>
    <row r="67" spans="8:8">
      <c r="A67" s="1">
        <v>50.0</v>
      </c>
      <c r="B67" s="2">
        <f t="shared" si="10"/>
        <v>372026.68053605553</v>
      </c>
      <c r="C67" s="2">
        <f t="shared" si="11"/>
        <v>4743.340176834708</v>
      </c>
      <c r="D67" s="2">
        <f t="shared" si="12"/>
        <v>3252.33484950156</v>
      </c>
      <c r="E67" s="2">
        <f t="shared" si="13"/>
        <v>368774.34568655444</v>
      </c>
      <c r="F67" s="2">
        <f t="shared" si="2"/>
        <v>729301.2790833332</v>
      </c>
      <c r="G67" s="2">
        <f t="shared" si="14"/>
        <v>1098075.624769887</v>
      </c>
      <c r="H67" s="2">
        <f t="shared" si="15"/>
        <v>278558.0970033697</v>
      </c>
    </row>
    <row r="68" spans="8:8">
      <c r="A68" s="1">
        <v>51.0</v>
      </c>
      <c r="B68" s="2">
        <f t="shared" si="10"/>
        <v>368774.34568655444</v>
      </c>
      <c r="C68" s="2">
        <f t="shared" si="11"/>
        <v>4701.872907503569</v>
      </c>
      <c r="D68" s="2">
        <f t="shared" si="12"/>
        <v>3293.8021188327</v>
      </c>
      <c r="E68" s="2">
        <f t="shared" si="13"/>
        <v>365480.54356772127</v>
      </c>
      <c r="F68" s="2">
        <f t="shared" si="2"/>
        <v>737296.9541096692</v>
      </c>
      <c r="G68" s="2">
        <f t="shared" si="14"/>
        <v>1102777.49767739</v>
      </c>
      <c r="H68" s="2">
        <f t="shared" si="15"/>
        <v>283259.96991087357</v>
      </c>
    </row>
    <row r="69" spans="8:8">
      <c r="A69" s="1">
        <v>52.0</v>
      </c>
      <c r="B69" s="2">
        <f t="shared" si="10"/>
        <v>365480.54356772127</v>
      </c>
      <c r="C69" s="2">
        <f t="shared" si="11"/>
        <v>4659.876930488445</v>
      </c>
      <c r="D69" s="2">
        <f t="shared" si="12"/>
        <v>3335.79809584782</v>
      </c>
      <c r="E69" s="2">
        <f t="shared" si="13"/>
        <v>362144.74547187315</v>
      </c>
      <c r="F69" s="2">
        <f t="shared" si="2"/>
        <v>745292.6291360052</v>
      </c>
      <c r="G69" s="2">
        <f t="shared" si="14"/>
        <v>1107437.3746078778</v>
      </c>
      <c r="H69" s="2">
        <f t="shared" si="15"/>
        <v>287919.8468413624</v>
      </c>
    </row>
    <row r="70" spans="8:8">
      <c r="A70" s="1">
        <v>53.0</v>
      </c>
      <c r="B70" s="2">
        <f t="shared" si="10"/>
        <v>362144.74547187315</v>
      </c>
      <c r="C70" s="2">
        <f t="shared" si="11"/>
        <v>4617.345504766382</v>
      </c>
      <c r="D70" s="2">
        <f t="shared" si="12"/>
        <v>3378.32952156989</v>
      </c>
      <c r="E70" s="2">
        <f t="shared" si="13"/>
        <v>358766.4159503031</v>
      </c>
      <c r="F70" s="2">
        <f t="shared" si="2"/>
        <v>753288.3041623412</v>
      </c>
      <c r="G70" s="2">
        <f t="shared" si="14"/>
        <v>1112054.7201126441</v>
      </c>
      <c r="H70" s="2">
        <f t="shared" si="15"/>
        <v>292537.1923461284</v>
      </c>
    </row>
    <row r="71" spans="8:8">
      <c r="A71" s="1">
        <v>54.0</v>
      </c>
      <c r="B71" s="2">
        <f t="shared" si="10"/>
        <v>358766.4159503031</v>
      </c>
      <c r="C71" s="2">
        <f t="shared" si="11"/>
        <v>4574.271803366364</v>
      </c>
      <c r="D71" s="2">
        <f t="shared" si="12"/>
        <v>3421.4032229699105</v>
      </c>
      <c r="E71" s="2">
        <f t="shared" si="13"/>
        <v>355345.0127273331</v>
      </c>
      <c r="F71" s="2">
        <f t="shared" si="2"/>
        <v>761283.9791886773</v>
      </c>
      <c r="G71" s="2">
        <f t="shared" si="14"/>
        <v>1116628.9919160102</v>
      </c>
      <c r="H71" s="2">
        <f t="shared" si="15"/>
        <v>297111.46414949436</v>
      </c>
    </row>
    <row r="72" spans="8:8">
      <c r="A72" s="1">
        <v>55.0</v>
      </c>
      <c r="B72" s="2">
        <f t="shared" si="10"/>
        <v>355345.0127273331</v>
      </c>
      <c r="C72" s="2">
        <f t="shared" si="11"/>
        <v>4530.6489122734965</v>
      </c>
      <c r="D72" s="2">
        <f t="shared" si="12"/>
        <v>3465.02611406277</v>
      </c>
      <c r="E72" s="2">
        <f t="shared" si="13"/>
        <v>351879.98661327024</v>
      </c>
      <c r="F72" s="2">
        <f t="shared" si="2"/>
        <v>769279.6542150133</v>
      </c>
      <c r="G72" s="2">
        <f t="shared" si="14"/>
        <v>1121159.640828283</v>
      </c>
      <c r="H72" s="2">
        <f t="shared" si="15"/>
        <v>301642.11306176754</v>
      </c>
    </row>
    <row r="73" spans="8:8">
      <c r="A73" s="1">
        <v>56.0</v>
      </c>
      <c r="B73" s="2">
        <f t="shared" si="10"/>
        <v>351879.98661327024</v>
      </c>
      <c r="C73" s="2">
        <f t="shared" si="11"/>
        <v>4486.469829319195</v>
      </c>
      <c r="D73" s="2">
        <f t="shared" si="12"/>
        <v>3509.2051970170705</v>
      </c>
      <c r="E73" s="2">
        <f t="shared" si="13"/>
        <v>348370.78141625295</v>
      </c>
      <c r="F73" s="2">
        <f t="shared" si="2"/>
        <v>777275.3292413492</v>
      </c>
      <c r="G73" s="2">
        <f t="shared" si="14"/>
        <v>1125646.110657602</v>
      </c>
      <c r="H73" s="2">
        <f t="shared" si="15"/>
        <v>306128.5828910872</v>
      </c>
    </row>
    <row r="74" spans="8:8">
      <c r="A74" s="1">
        <v>57.0</v>
      </c>
      <c r="B74" s="2">
        <f t="shared" si="10"/>
        <v>348370.78141625295</v>
      </c>
      <c r="C74" s="2">
        <f t="shared" si="11"/>
        <v>4441.727463057225</v>
      </c>
      <c r="D74" s="2">
        <f t="shared" si="12"/>
        <v>3553.94756327904</v>
      </c>
      <c r="E74" s="2">
        <f t="shared" si="13"/>
        <v>344816.833852974</v>
      </c>
      <c r="F74" s="2">
        <f t="shared" si="2"/>
        <v>785271.0042676852</v>
      </c>
      <c r="G74" s="2">
        <f t="shared" si="14"/>
        <v>1130087.8381206589</v>
      </c>
      <c r="H74" s="2">
        <f t="shared" si="15"/>
        <v>310570.3103541442</v>
      </c>
    </row>
    <row r="75" spans="8:8">
      <c r="A75" s="1">
        <v>58.0</v>
      </c>
      <c r="B75" s="2">
        <f t="shared" si="10"/>
        <v>344816.833852974</v>
      </c>
      <c r="C75" s="2">
        <f t="shared" si="11"/>
        <v>4396.414631625418</v>
      </c>
      <c r="D75" s="2">
        <f t="shared" si="12"/>
        <v>3599.26039471085</v>
      </c>
      <c r="E75" s="2">
        <f t="shared" si="13"/>
        <v>341217.5734582631</v>
      </c>
      <c r="F75" s="2">
        <f t="shared" si="2"/>
        <v>793266.6792940212</v>
      </c>
      <c r="G75" s="2">
        <f t="shared" si="14"/>
        <v>1134484.252752284</v>
      </c>
      <c r="H75" s="2">
        <f t="shared" si="15"/>
        <v>314966.7249857694</v>
      </c>
    </row>
    <row r="76" spans="8:8">
      <c r="A76" s="1">
        <v>59.0</v>
      </c>
      <c r="B76" s="2">
        <f t="shared" si="10"/>
        <v>341217.5734582631</v>
      </c>
      <c r="C76" s="2">
        <f t="shared" si="11"/>
        <v>4350.524061592854</v>
      </c>
      <c r="D76" s="2">
        <f t="shared" si="12"/>
        <v>3645.1509647434204</v>
      </c>
      <c r="E76" s="2">
        <f t="shared" si="13"/>
        <v>337572.4224935196</v>
      </c>
      <c r="F76" s="2">
        <f t="shared" si="2"/>
        <v>801262.3543203572</v>
      </c>
      <c r="G76" s="2">
        <f t="shared" si="14"/>
        <v>1138834.776813877</v>
      </c>
      <c r="H76" s="2">
        <f t="shared" si="15"/>
        <v>319317.2490473619</v>
      </c>
    </row>
    <row r="77" spans="8:8">
      <c r="A77" s="1">
        <v>60.0</v>
      </c>
      <c r="B77" s="2">
        <f t="shared" si="10"/>
        <v>337572.4224935196</v>
      </c>
      <c r="C77" s="2">
        <f t="shared" si="11"/>
        <v>4304.048386792375</v>
      </c>
      <c r="D77" s="2">
        <f t="shared" si="12"/>
        <v>3691.6266395438897</v>
      </c>
      <c r="E77" s="2">
        <f t="shared" si="13"/>
        <v>333880.7958539761</v>
      </c>
      <c r="F77" s="2">
        <f t="shared" si="2"/>
        <v>809258.0293466932</v>
      </c>
      <c r="G77" s="2">
        <f t="shared" si="14"/>
        <v>1143138.825200669</v>
      </c>
      <c r="H77" s="2">
        <f t="shared" si="15"/>
        <v>323621.2974341544</v>
      </c>
    </row>
    <row r="78" spans="8:8">
      <c r="A78" s="1">
        <v>61.0</v>
      </c>
      <c r="B78" s="2">
        <f t="shared" si="10"/>
        <v>333880.7958539761</v>
      </c>
      <c r="C78" s="2">
        <f t="shared" si="11"/>
        <v>4256.980147138195</v>
      </c>
      <c r="D78" s="2">
        <f t="shared" si="12"/>
        <v>3738.6948791980703</v>
      </c>
      <c r="E78" s="2">
        <f t="shared" si="13"/>
        <v>330142.1009747779</v>
      </c>
      <c r="F78" s="2">
        <f t="shared" si="2"/>
        <v>817253.7043730292</v>
      </c>
      <c r="G78" s="2">
        <f t="shared" si="14"/>
        <v>1147395.805347807</v>
      </c>
      <c r="H78" s="2">
        <f t="shared" si="15"/>
        <v>327878.2775812922</v>
      </c>
    </row>
    <row r="79" spans="8:8">
      <c r="A79" s="1">
        <v>62.0</v>
      </c>
      <c r="B79" s="2">
        <f t="shared" si="10"/>
        <v>330142.1009747779</v>
      </c>
      <c r="C79" s="2">
        <f t="shared" si="11"/>
        <v>4209.311787428418</v>
      </c>
      <c r="D79" s="2">
        <f t="shared" si="12"/>
        <v>3786.3632389078502</v>
      </c>
      <c r="E79" s="2">
        <f t="shared" si="13"/>
        <v>326355.7377358702</v>
      </c>
      <c r="F79" s="2">
        <f t="shared" si="2"/>
        <v>825249.3793993652</v>
      </c>
      <c r="G79" s="2">
        <f t="shared" si="14"/>
        <v>1151605.117135235</v>
      </c>
      <c r="H79" s="2">
        <f t="shared" si="15"/>
        <v>332087.58936872036</v>
      </c>
    </row>
    <row r="80" spans="8:8">
      <c r="A80" s="1">
        <v>63.0</v>
      </c>
      <c r="B80" s="2">
        <f t="shared" si="10"/>
        <v>326355.7377358702</v>
      </c>
      <c r="C80" s="2">
        <f t="shared" si="11"/>
        <v>4161.035656132344</v>
      </c>
      <c r="D80" s="2">
        <f t="shared" si="12"/>
        <v>3834.6393702039304</v>
      </c>
      <c r="E80" s="2">
        <f t="shared" si="13"/>
        <v>322521.09836566605</v>
      </c>
      <c r="F80" s="2">
        <f t="shared" si="2"/>
        <v>833245.0544257013</v>
      </c>
      <c r="G80" s="2">
        <f t="shared" si="14"/>
        <v>1155766.152791367</v>
      </c>
      <c r="H80" s="2">
        <f t="shared" si="15"/>
        <v>336248.62502485234</v>
      </c>
    </row>
    <row r="81" spans="8:8">
      <c r="A81" s="1">
        <v>64.0</v>
      </c>
      <c r="B81" s="2">
        <f t="shared" si="10"/>
        <v>322521.09836566605</v>
      </c>
      <c r="C81" s="2">
        <f t="shared" si="11"/>
        <v>4112.144004162242</v>
      </c>
      <c r="D81" s="2">
        <f t="shared" si="12"/>
        <v>3883.53102217403</v>
      </c>
      <c r="E81" s="2">
        <f t="shared" si="13"/>
        <v>318637.56734349194</v>
      </c>
      <c r="F81" s="2">
        <f t="shared" si="2"/>
        <v>841240.7294520373</v>
      </c>
      <c r="G81" s="2">
        <f t="shared" si="14"/>
        <v>1159878.296795529</v>
      </c>
      <c r="H81" s="2">
        <f t="shared" si="15"/>
        <v>340360.7690290142</v>
      </c>
    </row>
    <row r="82" spans="8:8">
      <c r="A82" s="1">
        <v>65.0</v>
      </c>
      <c r="B82" s="2">
        <f t="shared" si="10"/>
        <v>318637.56734349194</v>
      </c>
      <c r="C82" s="2">
        <f t="shared" si="11"/>
        <v>4062.628983629522</v>
      </c>
      <c r="D82" s="2">
        <f t="shared" si="12"/>
        <v>3933.04604270675</v>
      </c>
      <c r="E82" s="2">
        <f t="shared" si="13"/>
        <v>314704.52130078524</v>
      </c>
      <c r="F82" s="2">
        <f t="shared" si="2"/>
        <v>849236.4044783732</v>
      </c>
      <c r="G82" s="2">
        <f t="shared" si="14"/>
        <v>1163940.925779158</v>
      </c>
      <c r="H82" s="2">
        <f t="shared" si="15"/>
        <v>344423.3980126435</v>
      </c>
    </row>
    <row r="83" spans="8:8">
      <c r="A83" s="1">
        <v>66.0</v>
      </c>
      <c r="B83" s="2">
        <f t="shared" si="10"/>
        <v>314704.52130078524</v>
      </c>
      <c r="C83" s="2">
        <f t="shared" si="11"/>
        <v>4012.4826465850115</v>
      </c>
      <c r="D83" s="2">
        <f t="shared" si="12"/>
        <v>3983.19237975126</v>
      </c>
      <c r="E83" s="2">
        <f t="shared" si="13"/>
        <v>310721.32892103377</v>
      </c>
      <c r="F83" s="2">
        <f t="shared" si="2"/>
        <v>857232.0795047092</v>
      </c>
      <c r="G83" s="2">
        <f t="shared" si="14"/>
        <v>1167953.408425743</v>
      </c>
      <c r="H83" s="2">
        <f t="shared" si="15"/>
        <v>348435.880659229</v>
      </c>
    </row>
    <row r="84" spans="8:8">
      <c r="A84" s="1">
        <v>67.0</v>
      </c>
      <c r="B84" s="2">
        <f t="shared" si="10"/>
        <v>310721.32892103377</v>
      </c>
      <c r="C84" s="2">
        <f t="shared" si="11"/>
        <v>3961.6969437431803</v>
      </c>
      <c r="D84" s="2">
        <f t="shared" si="12"/>
        <v>4033.97808259309</v>
      </c>
      <c r="E84" s="2">
        <f t="shared" si="13"/>
        <v>306687.35083844094</v>
      </c>
      <c r="F84" s="2">
        <f t="shared" si="2"/>
        <v>865227.7545310452</v>
      </c>
      <c r="G84" s="2">
        <f t="shared" si="14"/>
        <v>1171915.105369486</v>
      </c>
      <c r="H84" s="2">
        <f t="shared" si="15"/>
        <v>352397.57760297216</v>
      </c>
    </row>
    <row r="85" spans="8:8">
      <c r="A85" s="1">
        <v>68.0</v>
      </c>
      <c r="B85" s="2">
        <f t="shared" si="10"/>
        <v>306687.35083844094</v>
      </c>
      <c r="C85" s="2">
        <f t="shared" si="11"/>
        <v>3910.2637231901217</v>
      </c>
      <c r="D85" s="2">
        <f t="shared" si="12"/>
        <v>4085.41130314615</v>
      </c>
      <c r="E85" s="2">
        <f t="shared" si="13"/>
        <v>302601.93953529483</v>
      </c>
      <c r="F85" s="2">
        <f>F84+$C$7</f>
        <v>873223.4295573812</v>
      </c>
      <c r="G85" s="2">
        <f t="shared" si="14"/>
        <v>1175825.3690926759</v>
      </c>
      <c r="H85" s="2">
        <f t="shared" si="15"/>
        <v>356307.8413261621</v>
      </c>
    </row>
    <row r="86" spans="8:8">
      <c r="A86" s="1">
        <v>69.0</v>
      </c>
      <c r="B86" s="2">
        <f t="shared" si="10"/>
        <v>302601.93953529483</v>
      </c>
      <c r="C86" s="2">
        <f t="shared" si="11"/>
        <v>3858.174729075009</v>
      </c>
      <c r="D86" s="2">
        <f t="shared" si="12"/>
        <v>4137.50029726126</v>
      </c>
      <c r="E86" s="2">
        <f t="shared" si="13"/>
        <v>298464.4392380337</v>
      </c>
      <c r="F86" s="2">
        <f>F85+$C$7</f>
        <v>881219.1045837172</v>
      </c>
      <c r="G86" s="2">
        <f t="shared" si="14"/>
        <v>1179683.543821751</v>
      </c>
      <c r="H86" s="2">
        <f t="shared" si="15"/>
        <v>360166.016055237</v>
      </c>
    </row>
    <row r="87" spans="8:8">
      <c r="A87" s="1">
        <v>70.0</v>
      </c>
      <c r="B87" s="2">
        <f t="shared" si="10"/>
        <v>298464.4392380337</v>
      </c>
      <c r="C87" s="2">
        <f t="shared" si="11"/>
        <v>3805.42160028493</v>
      </c>
      <c r="D87" s="2">
        <f t="shared" si="12"/>
        <v>4190.25342605134</v>
      </c>
      <c r="E87" s="2">
        <f t="shared" si="13"/>
        <v>294274.18581198266</v>
      </c>
      <c r="F87" s="2">
        <f>F86+$C$7</f>
        <v>889214.7796100532</v>
      </c>
      <c r="G87" s="2">
        <f t="shared" si="14"/>
        <v>1183488.9654220361</v>
      </c>
      <c r="H87" s="2">
        <f t="shared" si="15"/>
        <v>363971.4376555219</v>
      </c>
    </row>
    <row r="88" spans="8:8">
      <c r="A88" s="1">
        <v>71.0</v>
      </c>
      <c r="B88" s="2">
        <f t="shared" si="10"/>
        <v>294274.18581198266</v>
      </c>
      <c r="C88" s="2">
        <f t="shared" si="11"/>
        <v>3751.9958691027787</v>
      </c>
      <c r="D88" s="2">
        <f t="shared" si="12"/>
        <v>4243.67915723349</v>
      </c>
      <c r="E88" s="2">
        <f t="shared" si="13"/>
        <v>290030.5066547495</v>
      </c>
      <c r="F88" s="2">
        <f>F87+$C$7</f>
        <v>897210.4546363893</v>
      </c>
      <c r="G88" s="2">
        <f t="shared" si="14"/>
        <v>1187240.961291139</v>
      </c>
      <c r="H88" s="2">
        <f t="shared" si="15"/>
        <v>367723.4335246248</v>
      </c>
    </row>
    <row r="89" spans="8:8">
      <c r="A89" s="1">
        <v>72.0</v>
      </c>
      <c r="B89" s="2">
        <f t="shared" si="10"/>
        <v>290030.5066547495</v>
      </c>
      <c r="C89" s="2">
        <f t="shared" si="11"/>
        <v>3697.888959848056</v>
      </c>
      <c r="D89" s="2">
        <f t="shared" si="12"/>
        <v>4297.78606648821</v>
      </c>
      <c r="E89" s="2">
        <f t="shared" si="13"/>
        <v>285732.7205882618</v>
      </c>
      <c r="F89" s="2">
        <f>F88+$C$7</f>
        <v>905206.1296627253</v>
      </c>
      <c r="G89" s="2">
        <f t="shared" si="14"/>
        <v>1190938.850250987</v>
      </c>
      <c r="H89" s="2">
        <f t="shared" si="15"/>
        <v>371421.3224844731</v>
      </c>
    </row>
    <row r="90" spans="8:8">
      <c r="A90" s="1">
        <v>73.0</v>
      </c>
      <c r="B90" s="2">
        <f t="shared" si="10"/>
        <v>285732.7205882618</v>
      </c>
      <c r="C90" s="2">
        <f t="shared" si="11"/>
        <v>3643.0921875003373</v>
      </c>
      <c r="D90" s="2">
        <f t="shared" si="12"/>
        <v>4352.58283883593</v>
      </c>
      <c r="E90" s="2">
        <f t="shared" si="13"/>
        <v>281380.13774942607</v>
      </c>
      <c r="F90" s="2">
        <f>F89+$C$7</f>
        <v>913201.8046890612</v>
      </c>
      <c r="G90" s="2">
        <f t="shared" si="14"/>
        <v>1194581.942438487</v>
      </c>
      <c r="H90" s="2">
        <f t="shared" si="15"/>
        <v>375064.4146719733</v>
      </c>
    </row>
    <row r="91" spans="8:8">
      <c r="A91" s="1">
        <v>74.0</v>
      </c>
      <c r="B91" s="2">
        <f t="shared" si="10"/>
        <v>281380.13774942607</v>
      </c>
      <c r="C91" s="2">
        <f t="shared" si="11"/>
        <v>3587.596756305182</v>
      </c>
      <c r="D91" s="2">
        <f t="shared" si="12"/>
        <v>4408.07827003109</v>
      </c>
      <c r="E91" s="2">
        <f t="shared" si="13"/>
        <v>276972.0594793949</v>
      </c>
      <c r="F91" s="2">
        <f>F90+$C$7</f>
        <v>921197.4797153972</v>
      </c>
      <c r="G91" s="2">
        <f t="shared" si="14"/>
        <v>1198169.539194792</v>
      </c>
      <c r="H91" s="2">
        <f t="shared" si="15"/>
        <v>378652.0114282782</v>
      </c>
    </row>
    <row r="92" spans="8:8">
      <c r="A92" s="1">
        <v>75.0</v>
      </c>
      <c r="B92" s="2">
        <f t="shared" si="10"/>
        <v>276972.0594793949</v>
      </c>
      <c r="C92" s="2">
        <f t="shared" si="11"/>
        <v>3531.393758362285</v>
      </c>
      <c r="D92" s="2">
        <f t="shared" si="12"/>
        <v>4464.28126797398</v>
      </c>
      <c r="E92" s="2">
        <f t="shared" si="13"/>
        <v>272507.778211421</v>
      </c>
      <c r="F92" s="2">
        <f>F91+$C$7</f>
        <v>929193.1547417332</v>
      </c>
      <c r="G92" s="2">
        <f t="shared" si="14"/>
        <v>1201700.932953154</v>
      </c>
      <c r="H92" s="2">
        <f t="shared" si="15"/>
        <v>382183.4051866403</v>
      </c>
    </row>
    <row r="93" spans="8:8">
      <c r="A93" s="1">
        <v>76.0</v>
      </c>
      <c r="B93" s="2">
        <f t="shared" si="10"/>
        <v>272507.778211421</v>
      </c>
      <c r="C93" s="2">
        <f t="shared" si="11"/>
        <v>3474.4741721956175</v>
      </c>
      <c r="D93" s="2">
        <f t="shared" si="12"/>
        <v>4521.20085414065</v>
      </c>
      <c r="E93" s="2">
        <f t="shared" si="13"/>
        <v>267986.57735728036</v>
      </c>
      <c r="F93" s="2">
        <f>F92+$C$7</f>
        <v>937188.8297680692</v>
      </c>
      <c r="G93" s="2">
        <f t="shared" si="14"/>
        <v>1205175.407125349</v>
      </c>
      <c r="H93" s="2">
        <f t="shared" si="15"/>
        <v>385657.8793588356</v>
      </c>
    </row>
    <row r="94" spans="8:8">
      <c r="A94" s="1">
        <v>77.0</v>
      </c>
      <c r="B94" s="2">
        <f t="shared" si="10"/>
        <v>267986.57735728036</v>
      </c>
      <c r="C94" s="2">
        <f t="shared" si="11"/>
        <v>3416.828861305324</v>
      </c>
      <c r="D94" s="2">
        <f t="shared" si="12"/>
        <v>4578.84616503095</v>
      </c>
      <c r="E94" s="2">
        <f t="shared" si="13"/>
        <v>263407.73119224905</v>
      </c>
      <c r="F94" s="2">
        <f>F93+$C$7</f>
        <v>945184.5047944052</v>
      </c>
      <c r="G94" s="2">
        <f t="shared" si="14"/>
        <v>1208592.235986654</v>
      </c>
      <c r="H94" s="2">
        <f t="shared" si="15"/>
        <v>389074.7082201413</v>
      </c>
    </row>
    <row r="95" spans="8:8">
      <c r="A95" s="1">
        <v>78.0</v>
      </c>
      <c r="B95" s="2">
        <f t="shared" si="10"/>
        <v>263407.73119224905</v>
      </c>
      <c r="C95" s="2">
        <f t="shared" si="11"/>
        <v>3358.448572701175</v>
      </c>
      <c r="D95" s="2">
        <f t="shared" si="12"/>
        <v>4637.22645363509</v>
      </c>
      <c r="E95" s="2">
        <f t="shared" si="13"/>
        <v>258770.5047386139</v>
      </c>
      <c r="F95" s="2">
        <f>F94+$C$7</f>
        <v>953180.1798207412</v>
      </c>
      <c r="G95" s="2">
        <f t="shared" si="14"/>
        <v>1211950.684559355</v>
      </c>
      <c r="H95" s="2">
        <f t="shared" si="15"/>
        <v>392433.1567928422</v>
      </c>
    </row>
    <row r="96" spans="8:8">
      <c r="A96" s="1">
        <v>79.0</v>
      </c>
      <c r="B96" s="2">
        <f t="shared" si="10"/>
        <v>258770.5047386139</v>
      </c>
      <c r="C96" s="2">
        <f t="shared" si="11"/>
        <v>3299.323935417327</v>
      </c>
      <c r="D96" s="2">
        <f t="shared" si="12"/>
        <v>4696.35109091894</v>
      </c>
      <c r="E96" s="2">
        <f t="shared" si="13"/>
        <v>254074.15364769506</v>
      </c>
      <c r="F96" s="2">
        <f>F95+$C$7</f>
        <v>961175.8548470772</v>
      </c>
      <c r="G96" s="2">
        <f t="shared" si="14"/>
        <v>1215250.008494772</v>
      </c>
      <c r="H96" s="2">
        <f t="shared" si="15"/>
        <v>395732.48072825937</v>
      </c>
    </row>
    <row r="97" spans="8:8">
      <c r="A97" s="1">
        <v>80.0</v>
      </c>
      <c r="B97" s="2">
        <f t="shared" si="10"/>
        <v>254074.15364769506</v>
      </c>
      <c r="C97" s="2">
        <f t="shared" si="11"/>
        <v>3239.445459008112</v>
      </c>
      <c r="D97" s="2">
        <f t="shared" si="12"/>
        <v>4756.229567328161</v>
      </c>
      <c r="E97" s="2">
        <f t="shared" si="13"/>
        <v>249317.92408036685</v>
      </c>
      <c r="F97" s="2">
        <f>F96+$C$7</f>
        <v>969171.5298734133</v>
      </c>
      <c r="G97" s="2">
        <f t="shared" si="14"/>
        <v>1218489.45395378</v>
      </c>
      <c r="H97" s="2">
        <f t="shared" si="15"/>
        <v>398971.9261872671</v>
      </c>
    </row>
    <row r="98" spans="8:8">
      <c r="A98" s="1">
        <v>81.0</v>
      </c>
      <c r="B98" s="2">
        <f t="shared" si="10"/>
        <v>249317.92408036685</v>
      </c>
      <c r="C98" s="2">
        <f t="shared" si="11"/>
        <v>3178.803532024677</v>
      </c>
      <c r="D98" s="2">
        <f t="shared" si="12"/>
        <v>4816.87149431159</v>
      </c>
      <c r="E98" s="2">
        <f t="shared" si="13"/>
        <v>244501.05258605542</v>
      </c>
      <c r="F98" s="2">
        <f>F97+$C$7</f>
        <v>977167.2048997493</v>
      </c>
      <c r="G98" s="2">
        <f t="shared" si="14"/>
        <v>1221668.2574858041</v>
      </c>
      <c r="H98" s="2">
        <f t="shared" si="15"/>
        <v>402150.7297192917</v>
      </c>
    </row>
    <row r="99" spans="8:8">
      <c r="A99" s="1">
        <v>82.0</v>
      </c>
      <c r="B99" s="2">
        <f t="shared" si="10"/>
        <v>244501.05258605542</v>
      </c>
      <c r="C99" s="2">
        <f t="shared" si="11"/>
        <v>3117.3884204722062</v>
      </c>
      <c r="D99" s="2">
        <f t="shared" si="12"/>
        <v>4878.28660586406</v>
      </c>
      <c r="E99" s="2">
        <f t="shared" si="13"/>
        <v>239622.76598019095</v>
      </c>
      <c r="F99" s="2">
        <f>F98+$C$7</f>
        <v>985162.8799260852</v>
      </c>
      <c r="G99" s="2">
        <f t="shared" si="14"/>
        <v>1224785.645906276</v>
      </c>
      <c r="H99" s="2">
        <f t="shared" si="15"/>
        <v>405268.11813976424</v>
      </c>
    </row>
    <row r="100" spans="8:8">
      <c r="A100" s="1">
        <v>83.0</v>
      </c>
      <c r="B100" s="2">
        <f t="shared" si="10"/>
        <v>239622.76598019095</v>
      </c>
      <c r="C100" s="2">
        <f t="shared" si="11"/>
        <v>3055.1902662474345</v>
      </c>
      <c r="D100" s="2">
        <f t="shared" si="12"/>
        <v>4940.484760088841</v>
      </c>
      <c r="E100" s="2">
        <f t="shared" si="13"/>
        <v>234682.28122010216</v>
      </c>
      <c r="F100" s="2">
        <f>F99+$C$7</f>
        <v>993158.5549524212</v>
      </c>
      <c r="G100" s="2">
        <f t="shared" si="14"/>
        <v>1227840.836172523</v>
      </c>
      <c r="H100" s="2">
        <f t="shared" si="15"/>
        <v>408323.30840601143</v>
      </c>
    </row>
    <row r="101" spans="8:8">
      <c r="A101" s="1">
        <v>84.0</v>
      </c>
      <c r="B101" s="2">
        <f t="shared" si="10"/>
        <v>234682.28122010216</v>
      </c>
      <c r="C101" s="2">
        <f t="shared" si="11"/>
        <v>2992.199085556302</v>
      </c>
      <c r="D101" s="2">
        <f t="shared" si="12"/>
        <v>5003.47594077997</v>
      </c>
      <c r="E101" s="2">
        <f t="shared" si="13"/>
        <v>229678.80527932206</v>
      </c>
      <c r="F101" s="2">
        <f>F100+$C$7</f>
        <v>1001154.2299787572</v>
      </c>
      <c r="G101" s="2">
        <f t="shared" si="14"/>
        <v>1230833.035258082</v>
      </c>
      <c r="H101" s="2">
        <f t="shared" si="15"/>
        <v>411315.50749156735</v>
      </c>
    </row>
    <row r="102" spans="8:8">
      <c r="A102" s="1">
        <v>85.0</v>
      </c>
      <c r="B102" s="2">
        <f t="shared" si="10"/>
        <v>229678.80527932206</v>
      </c>
      <c r="C102" s="2">
        <f t="shared" si="11"/>
        <v>2928.404767311356</v>
      </c>
      <c r="D102" s="2">
        <f t="shared" si="12"/>
        <v>5067.27025902491</v>
      </c>
      <c r="E102" s="2">
        <f t="shared" si="13"/>
        <v>224611.5350202971</v>
      </c>
      <c r="F102" s="2">
        <f>F101+$C$7</f>
        <v>1009149.9050050962</v>
      </c>
      <c r="G102" s="2">
        <f t="shared" si="14"/>
        <v>1233761.4400253969</v>
      </c>
      <c r="H102" s="2">
        <f t="shared" si="15"/>
        <v>414243.91225887835</v>
      </c>
    </row>
    <row r="103" spans="8:8">
      <c r="A103" s="1">
        <v>86.0</v>
      </c>
      <c r="B103" s="2">
        <f t="shared" si="10"/>
        <v>224611.5350202971</v>
      </c>
      <c r="C103" s="2">
        <f t="shared" si="11"/>
        <v>2863.7970715087877</v>
      </c>
      <c r="D103" s="2">
        <f t="shared" si="12"/>
        <v>5131.87795482748</v>
      </c>
      <c r="E103" s="2">
        <f t="shared" si="13"/>
        <v>219479.6570654695</v>
      </c>
      <c r="F103" s="2">
        <f>F102+$C$7</f>
        <v>1017145.5800314362</v>
      </c>
      <c r="G103" s="2">
        <f t="shared" si="14"/>
        <v>1236625.23709691</v>
      </c>
      <c r="H103" s="2">
        <f t="shared" si="15"/>
        <v>417107.7093303868</v>
      </c>
    </row>
    <row r="104" spans="8:8">
      <c r="A104" s="1">
        <v>87.0</v>
      </c>
      <c r="B104" s="2">
        <f t="shared" si="10"/>
        <v>219479.6570654695</v>
      </c>
      <c r="C104" s="2">
        <f t="shared" si="11"/>
        <v>2798.365627584736</v>
      </c>
      <c r="D104" s="2">
        <f t="shared" si="12"/>
        <v>5197.309398751529</v>
      </c>
      <c r="E104" s="2">
        <f t="shared" si="13"/>
        <v>214282.34766671847</v>
      </c>
      <c r="F104" s="2">
        <f>F103+$C$7</f>
        <v>1025141.2550577762</v>
      </c>
      <c r="G104" s="2">
        <f t="shared" si="14"/>
        <v>1239423.602724498</v>
      </c>
      <c r="H104" s="2">
        <f t="shared" si="15"/>
        <v>419906.07495797175</v>
      </c>
    </row>
    <row r="105" spans="8:8">
      <c r="A105" s="1">
        <v>88.0</v>
      </c>
      <c r="B105" s="2">
        <f t="shared" si="10"/>
        <v>214282.34766671847</v>
      </c>
      <c r="C105" s="2">
        <f t="shared" si="11"/>
        <v>2732.09993275066</v>
      </c>
      <c r="D105" s="2">
        <f t="shared" si="12"/>
        <v>5263.57509358561</v>
      </c>
      <c r="E105" s="2">
        <f t="shared" si="13"/>
        <v>209018.7725731324</v>
      </c>
      <c r="F105" s="2">
        <f>F104+$C$7</f>
        <v>1033136.9300841162</v>
      </c>
      <c r="G105" s="2">
        <f t="shared" si="14"/>
        <v>1242155.702657252</v>
      </c>
      <c r="H105" s="2">
        <f t="shared" si="15"/>
        <v>422638.1748907227</v>
      </c>
    </row>
    <row r="106" spans="8:8">
      <c r="A106" s="1">
        <v>89.0</v>
      </c>
      <c r="B106" s="2">
        <f t="shared" si="10"/>
        <v>209018.7725731324</v>
      </c>
      <c r="C106" s="2">
        <f t="shared" si="11"/>
        <v>2664.9893503074377</v>
      </c>
      <c r="D106" s="2">
        <f t="shared" si="12"/>
        <v>5330.68567602883</v>
      </c>
      <c r="E106" s="2">
        <f t="shared" si="13"/>
        <v>203688.08689710317</v>
      </c>
      <c r="F106" s="2">
        <f>F105+$C$7</f>
        <v>1041132.6051104562</v>
      </c>
      <c r="G106" s="2">
        <f t="shared" si="14"/>
        <v>1244820.692007563</v>
      </c>
      <c r="H106" s="2">
        <f t="shared" si="15"/>
        <v>425303.16424103046</v>
      </c>
    </row>
    <row r="107" spans="8:8">
      <c r="A107" s="1">
        <v>90.0</v>
      </c>
      <c r="B107" s="2">
        <f t="shared" si="10"/>
        <v>203688.08689710317</v>
      </c>
      <c r="C107" s="2">
        <f t="shared" si="11"/>
        <v>2597.023107938065</v>
      </c>
      <c r="D107" s="2">
        <f t="shared" si="12"/>
        <v>5398.6519183982</v>
      </c>
      <c r="E107" s="2">
        <f t="shared" si="13"/>
        <v>198289.4349787048</v>
      </c>
      <c r="F107" s="2">
        <f>F106+$C$7</f>
        <v>1049128.2801367962</v>
      </c>
      <c r="G107" s="2">
        <f t="shared" si="14"/>
        <v>1247417.7151155048</v>
      </c>
      <c r="H107" s="2">
        <f t="shared" si="15"/>
        <v>427900.18734896806</v>
      </c>
    </row>
    <row r="108" spans="8:8">
      <c r="A108" s="1">
        <v>91.0</v>
      </c>
      <c r="B108" s="2">
        <f t="shared" si="10"/>
        <v>198289.4349787048</v>
      </c>
      <c r="C108" s="2">
        <f t="shared" si="11"/>
        <v>2528.190295978486</v>
      </c>
      <c r="D108" s="2">
        <f t="shared" si="12"/>
        <v>5467.48473035778</v>
      </c>
      <c r="E108" s="2">
        <f t="shared" si="13"/>
        <v>192821.95024834722</v>
      </c>
      <c r="F108" s="2">
        <f>F107+$C$7</f>
        <v>1057123.9551631361</v>
      </c>
      <c r="G108" s="2">
        <f t="shared" si="14"/>
        <v>1249945.905411487</v>
      </c>
      <c r="H108" s="2">
        <f t="shared" si="15"/>
        <v>430428.3776449465</v>
      </c>
    </row>
    <row r="109" spans="8:8">
      <c r="A109" s="1">
        <v>92.0</v>
      </c>
      <c r="B109" s="2">
        <f t="shared" si="10"/>
        <v>192821.95024834722</v>
      </c>
      <c r="C109" s="2">
        <f t="shared" si="11"/>
        <v>2458.479865666427</v>
      </c>
      <c r="D109" s="2">
        <f t="shared" si="12"/>
        <v>5537.19516066984</v>
      </c>
      <c r="E109" s="2">
        <f t="shared" si="13"/>
        <v>187284.7550876772</v>
      </c>
      <c r="F109" s="2">
        <f>F108+$C$7</f>
        <v>1065119.6301894763</v>
      </c>
      <c r="G109" s="2">
        <f t="shared" si="14"/>
        <v>1252404.385277157</v>
      </c>
      <c r="H109" s="2">
        <f t="shared" si="15"/>
        <v>432886.8575106134</v>
      </c>
    </row>
    <row r="110" spans="8:8">
      <c r="A110" s="1">
        <v>93.0</v>
      </c>
      <c r="B110" s="2">
        <f t="shared" si="10"/>
        <v>187284.7550876772</v>
      </c>
      <c r="C110" s="2">
        <f t="shared" si="11"/>
        <v>2387.880627367884</v>
      </c>
      <c r="D110" s="2">
        <f t="shared" si="12"/>
        <v>5607.79439896839</v>
      </c>
      <c r="E110" s="2">
        <f t="shared" si="13"/>
        <v>181676.9606887086</v>
      </c>
      <c r="F110" s="2">
        <f>F109+$C$7</f>
        <v>1073115.3052158162</v>
      </c>
      <c r="G110" s="2">
        <f t="shared" si="14"/>
        <v>1254792.265904529</v>
      </c>
      <c r="H110" s="2">
        <f t="shared" si="15"/>
        <v>435274.73813798086</v>
      </c>
    </row>
    <row r="111" spans="8:8">
      <c r="A111" s="1">
        <v>94.0</v>
      </c>
      <c r="B111" s="2">
        <f t="shared" si="10"/>
        <v>181676.9606887086</v>
      </c>
      <c r="C111" s="2">
        <f t="shared" si="11"/>
        <v>2316.3812487810346</v>
      </c>
      <c r="D111" s="2">
        <f t="shared" si="12"/>
        <v>5679.29377755524</v>
      </c>
      <c r="E111" s="2">
        <f t="shared" si="13"/>
        <v>175997.66691115376</v>
      </c>
      <c r="F111" s="2">
        <f>F110+$C$7</f>
        <v>1081110.9802421562</v>
      </c>
      <c r="G111" s="2">
        <f t="shared" si="14"/>
        <v>1257108.647153314</v>
      </c>
      <c r="H111" s="2">
        <f t="shared" si="15"/>
        <v>437591.11938676203</v>
      </c>
    </row>
    <row r="112" spans="8:8">
      <c r="A112" s="1">
        <v>95.0</v>
      </c>
      <c r="B112" s="2">
        <f t="shared" si="10"/>
        <v>175997.66691115376</v>
      </c>
      <c r="C112" s="2">
        <f t="shared" si="11"/>
        <v>2243.97025311721</v>
      </c>
      <c r="D112" s="2">
        <f t="shared" si="12"/>
        <v>5751.70477321906</v>
      </c>
      <c r="E112" s="2">
        <f t="shared" si="13"/>
        <v>170245.96213793493</v>
      </c>
      <c r="F112" s="2">
        <f>F111+$C$7</f>
        <v>1089106.6552684961</v>
      </c>
      <c r="G112" s="2">
        <f t="shared" si="14"/>
        <v>1259352.617406435</v>
      </c>
      <c r="H112" s="2">
        <f t="shared" si="15"/>
        <v>439835.0896398792</v>
      </c>
    </row>
    <row r="113" spans="8:8">
      <c r="A113" s="1">
        <v>96.0</v>
      </c>
      <c r="B113" s="2">
        <f t="shared" si="10"/>
        <v>170245.96213793493</v>
      </c>
      <c r="C113" s="2">
        <f t="shared" si="11"/>
        <v>2170.63601725867</v>
      </c>
      <c r="D113" s="2">
        <f t="shared" si="12"/>
        <v>5825.0390090776</v>
      </c>
      <c r="E113" s="2">
        <f t="shared" si="13"/>
        <v>164420.92312885742</v>
      </c>
      <c r="F113" s="2">
        <f>F112+$C$7</f>
        <v>1097102.3302948363</v>
      </c>
      <c r="G113" s="2">
        <f t="shared" si="14"/>
        <v>1261523.253423697</v>
      </c>
      <c r="H113" s="2">
        <f t="shared" si="15"/>
        <v>442005.7256571377</v>
      </c>
    </row>
    <row r="114" spans="8:8">
      <c r="A114" s="1">
        <v>97.0</v>
      </c>
      <c r="B114" s="2">
        <f t="shared" si="10"/>
        <v>164420.92312885742</v>
      </c>
      <c r="C114" s="2">
        <f t="shared" si="11"/>
        <v>2096.366769892932</v>
      </c>
      <c r="D114" s="2">
        <f t="shared" si="12"/>
        <v>5899.308256443341</v>
      </c>
      <c r="E114" s="2">
        <f t="shared" si="13"/>
        <v>158521.61487241366</v>
      </c>
      <c r="F114" s="2">
        <f>F113+$C$7</f>
        <v>1105098.0053211763</v>
      </c>
      <c r="G114" s="2">
        <f t="shared" si="14"/>
        <v>1263619.620193594</v>
      </c>
      <c r="H114" s="2">
        <f t="shared" si="15"/>
        <v>444102.0924270309</v>
      </c>
    </row>
    <row r="115" spans="8:8">
      <c r="A115" s="1">
        <v>98.0</v>
      </c>
      <c r="B115" s="2">
        <f t="shared" si="10"/>
        <v>158521.61487241366</v>
      </c>
      <c r="C115" s="2">
        <f t="shared" si="11"/>
        <v>2021.150589623274</v>
      </c>
      <c r="D115" s="2">
        <f t="shared" si="12"/>
        <v>5974.524436713</v>
      </c>
      <c r="E115" s="2">
        <f t="shared" si="13"/>
        <v>152547.09043570101</v>
      </c>
      <c r="F115" s="2">
        <f>F114+$C$7</f>
        <v>1113093.6803475162</v>
      </c>
      <c r="G115" s="2">
        <f t="shared" si="14"/>
        <v>1265640.7707832209</v>
      </c>
      <c r="H115" s="2">
        <f t="shared" si="15"/>
        <v>446123.2430166543</v>
      </c>
    </row>
    <row r="116" spans="8:8">
      <c r="A116" s="1">
        <v>99.0</v>
      </c>
      <c r="B116" s="2">
        <f t="shared" si="10"/>
        <v>152547.09043570101</v>
      </c>
      <c r="C116" s="2">
        <f t="shared" si="11"/>
        <v>1944.9754030551878</v>
      </c>
      <c r="D116" s="2">
        <f t="shared" si="12"/>
        <v>6050.69962328108</v>
      </c>
      <c r="E116" s="2">
        <f t="shared" si="13"/>
        <v>146496.3908124199</v>
      </c>
      <c r="F116" s="2">
        <f>F115+$C$7</f>
        <v>1121089.3553738561</v>
      </c>
      <c r="G116" s="2">
        <f t="shared" si="14"/>
        <v>1267585.7461862802</v>
      </c>
      <c r="H116" s="2">
        <f t="shared" si="15"/>
        <v>448068.2184197092</v>
      </c>
    </row>
    <row r="117" spans="8:8">
      <c r="A117" s="1">
        <v>100.0</v>
      </c>
      <c r="B117" s="2">
        <f t="shared" si="10"/>
        <v>146496.3908124199</v>
      </c>
      <c r="C117" s="2">
        <f t="shared" si="11"/>
        <v>1867.8289828583538</v>
      </c>
      <c r="D117" s="2">
        <f t="shared" si="12"/>
        <v>6127.84604347792</v>
      </c>
      <c r="E117" s="2">
        <f t="shared" si="13"/>
        <v>140368.54476894208</v>
      </c>
      <c r="F117" s="2">
        <f>F116+$C$7</f>
        <v>1129085.0304001963</v>
      </c>
      <c r="G117" s="2">
        <f t="shared" si="14"/>
        <v>1269453.575169142</v>
      </c>
      <c r="H117" s="2">
        <f t="shared" si="15"/>
        <v>449936.04740256735</v>
      </c>
    </row>
    <row r="118" spans="8:8">
      <c r="A118" s="1">
        <v>101.0</v>
      </c>
      <c r="B118" s="2">
        <f t="shared" si="10"/>
        <v>140368.54476894208</v>
      </c>
      <c r="C118" s="2">
        <f t="shared" si="11"/>
        <v>1789.6989458040114</v>
      </c>
      <c r="D118" s="2">
        <f t="shared" si="12"/>
        <v>6205.97608053226</v>
      </c>
      <c r="E118" s="2">
        <f t="shared" si="13"/>
        <v>134162.56868840972</v>
      </c>
      <c r="F118" s="2">
        <f>F117+$C$7</f>
        <v>1137080.7054265363</v>
      </c>
      <c r="G118" s="2">
        <f t="shared" si="14"/>
        <v>1271243.27411495</v>
      </c>
      <c r="H118" s="2">
        <f t="shared" si="15"/>
        <v>451725.74634837103</v>
      </c>
    </row>
    <row r="119" spans="8:8">
      <c r="A119" s="1">
        <v>102.0</v>
      </c>
      <c r="B119" s="2">
        <f t="shared" si="10"/>
        <v>134162.56868840972</v>
      </c>
      <c r="C119" s="2">
        <f t="shared" si="11"/>
        <v>1710.572750777224</v>
      </c>
      <c r="D119" s="2">
        <f t="shared" si="12"/>
        <v>6285.10227555905</v>
      </c>
      <c r="E119" s="2">
        <f t="shared" si="13"/>
        <v>127877.46641285096</v>
      </c>
      <c r="F119" s="2">
        <f>F118+$C$7</f>
        <v>1145076.3804528762</v>
      </c>
      <c r="G119" s="2">
        <f t="shared" si="14"/>
        <v>1272953.8468657308</v>
      </c>
      <c r="H119" s="2">
        <f t="shared" si="15"/>
        <v>453436.3190991482</v>
      </c>
    </row>
    <row r="120" spans="8:8">
      <c r="A120" s="1">
        <v>103.0</v>
      </c>
      <c r="B120" s="2">
        <f t="shared" si="10"/>
        <v>127877.46641285096</v>
      </c>
      <c r="C120" s="2">
        <f t="shared" si="11"/>
        <v>1630.4376967638495</v>
      </c>
      <c r="D120" s="2">
        <f t="shared" si="12"/>
        <v>6365.23732957242</v>
      </c>
      <c r="E120" s="2">
        <f t="shared" si="13"/>
        <v>121512.22908327858</v>
      </c>
      <c r="F120" s="2">
        <f>F119+$C$7</f>
        <v>1153072.0554792162</v>
      </c>
      <c r="G120" s="2">
        <f t="shared" si="14"/>
        <v>1274584.284562499</v>
      </c>
      <c r="H120" s="2">
        <f t="shared" si="15"/>
        <v>455066.7567959118</v>
      </c>
    </row>
    <row r="121" spans="8:8">
      <c r="A121" s="1">
        <v>104.0</v>
      </c>
      <c r="B121" s="2">
        <f t="shared" si="10"/>
        <v>121512.22908327858</v>
      </c>
      <c r="C121" s="2">
        <f t="shared" si="11"/>
        <v>1549.2809208118017</v>
      </c>
      <c r="D121" s="2">
        <f t="shared" si="12"/>
        <v>6446.39410552447</v>
      </c>
      <c r="E121" s="2">
        <f t="shared" si="13"/>
        <v>115065.83497775454</v>
      </c>
      <c r="F121" s="2">
        <f>F120+$C$7</f>
        <v>1161067.7305055563</v>
      </c>
      <c r="G121" s="2">
        <f t="shared" si="14"/>
        <v>1276133.5654833151</v>
      </c>
      <c r="H121" s="2">
        <f t="shared" si="15"/>
        <v>456616.0377167238</v>
      </c>
    </row>
    <row r="122" spans="8:8">
      <c r="A122" s="1">
        <v>105.0</v>
      </c>
      <c r="B122" s="2">
        <f t="shared" si="10"/>
        <v>115065.83497775454</v>
      </c>
      <c r="C122" s="2">
        <f t="shared" si="11"/>
        <v>1467.0893959663701</v>
      </c>
      <c r="D122" s="2">
        <f t="shared" si="12"/>
        <v>6528.5856303699</v>
      </c>
      <c r="E122" s="2">
        <f t="shared" si="13"/>
        <v>108537.2493473851</v>
      </c>
      <c r="F122" s="2">
        <f>F121+$C$7</f>
        <v>1169063.4055318963</v>
      </c>
      <c r="G122" s="2">
        <f t="shared" si="14"/>
        <v>1277600.654879285</v>
      </c>
      <c r="H122" s="2">
        <f t="shared" si="15"/>
        <v>458083.12711269036</v>
      </c>
    </row>
    <row r="123" spans="8:8">
      <c r="A123" s="1">
        <v>106.0</v>
      </c>
      <c r="B123" s="2">
        <f t="shared" si="10"/>
        <v>108537.2493473851</v>
      </c>
      <c r="C123" s="2">
        <f t="shared" si="11"/>
        <v>1383.84992917916</v>
      </c>
      <c r="D123" s="2">
        <f t="shared" si="12"/>
        <v>6611.825097157111</v>
      </c>
      <c r="E123" s="2">
        <f t="shared" si="13"/>
        <v>101925.4242502279</v>
      </c>
      <c r="F123" s="2">
        <f>F122+$C$7</f>
        <v>1177059.0805582362</v>
      </c>
      <c r="G123" s="2">
        <f t="shared" si="14"/>
        <v>1278984.504808468</v>
      </c>
      <c r="H123" s="2">
        <f t="shared" si="15"/>
        <v>459466.9770418692</v>
      </c>
    </row>
    <row r="124" spans="8:8">
      <c r="A124" s="1">
        <v>107.0</v>
      </c>
      <c r="B124" s="2">
        <f t="shared" si="10"/>
        <v>101925.4242502279</v>
      </c>
      <c r="C124" s="2">
        <f t="shared" si="11"/>
        <v>1299.5491591904056</v>
      </c>
      <c r="D124" s="2">
        <f t="shared" si="12"/>
        <v>6696.12586714586</v>
      </c>
      <c r="E124" s="2">
        <f t="shared" si="13"/>
        <v>95229.29838308213</v>
      </c>
      <c r="F124" s="2">
        <f>F123+$C$7</f>
        <v>1185054.7555845762</v>
      </c>
      <c r="G124" s="2">
        <f t="shared" si="14"/>
        <v>1280284.053967662</v>
      </c>
      <c r="H124" s="2">
        <f t="shared" si="15"/>
        <v>460766.5262010594</v>
      </c>
    </row>
    <row r="125" spans="8:8">
      <c r="A125" s="1">
        <v>108.0</v>
      </c>
      <c r="B125" s="2">
        <f t="shared" si="10"/>
        <v>95229.29838308213</v>
      </c>
      <c r="C125" s="2">
        <f t="shared" si="11"/>
        <v>1214.1735543842972</v>
      </c>
      <c r="D125" s="2">
        <f t="shared" si="12"/>
        <v>6781.50147195197</v>
      </c>
      <c r="E125" s="2">
        <f t="shared" si="13"/>
        <v>88447.79691113014</v>
      </c>
      <c r="F125" s="2">
        <f>F124+$C$7</f>
        <v>1193050.430610916</v>
      </c>
      <c r="G125" s="2">
        <f t="shared" si="14"/>
        <v>1281498.2275220503</v>
      </c>
      <c r="H125" s="2">
        <f t="shared" si="15"/>
        <v>461980.6997554433</v>
      </c>
    </row>
    <row r="126" spans="8:8">
      <c r="A126" s="1">
        <v>109.0</v>
      </c>
      <c r="B126" s="2">
        <f t="shared" si="10"/>
        <v>88447.79691113014</v>
      </c>
      <c r="C126" s="2">
        <f t="shared" si="11"/>
        <v>1127.709410616909</v>
      </c>
      <c r="D126" s="2">
        <f t="shared" si="12"/>
        <v>6867.96561571936</v>
      </c>
      <c r="E126" s="2">
        <f t="shared" si="13"/>
        <v>81579.83129541075</v>
      </c>
      <c r="F126" s="2">
        <f>F125+$C$7</f>
        <v>1201046.1056372563</v>
      </c>
      <c r="G126" s="2">
        <f t="shared" si="14"/>
        <v>1282625.936932671</v>
      </c>
      <c r="H126" s="2">
        <f t="shared" si="15"/>
        <v>463108.4091660599</v>
      </c>
    </row>
    <row r="127" spans="8:8">
      <c r="A127" s="1">
        <v>110.0</v>
      </c>
      <c r="B127" s="2">
        <f>E126</f>
        <v>81579.83129541075</v>
      </c>
      <c r="C127" s="2">
        <f>$C$5*B127</f>
        <v>1040.142849016487</v>
      </c>
      <c r="D127" s="2">
        <f>$C$7-C127</f>
        <v>6955.53217731978</v>
      </c>
      <c r="E127" s="2">
        <f>B127-D127</f>
        <v>74624.29911809102</v>
      </c>
      <c r="F127" s="2">
        <f>F126+$C$7</f>
        <v>1209041.7806635962</v>
      </c>
      <c r="G127" s="2">
        <f>E127+F127</f>
        <v>1283666.079781691</v>
      </c>
      <c r="H127" s="2">
        <f>H126+C127</f>
        <v>464148.55201507645</v>
      </c>
    </row>
    <row r="128" spans="8:8">
      <c r="A128" s="1">
        <v>111.0</v>
      </c>
      <c r="B128" s="2">
        <f>E127</f>
        <v>74624.29911809102</v>
      </c>
      <c r="C128" s="2">
        <f>$C$5*B128</f>
        <v>951.4598137556604</v>
      </c>
      <c r="D128" s="2">
        <f>$C$7-C128</f>
        <v>7044.21521258061</v>
      </c>
      <c r="E128" s="2">
        <f>B128-D128</f>
        <v>67580.0839055104</v>
      </c>
      <c r="F128" s="2">
        <f>F127+$C$7</f>
        <v>1217037.4556899362</v>
      </c>
      <c r="G128" s="2">
        <f>E128+F128</f>
        <v>1284617.5395954503</v>
      </c>
      <c r="H128" s="2">
        <f>H127+C128</f>
        <v>465100.01182883163</v>
      </c>
    </row>
    <row r="129" spans="8:8">
      <c r="A129" s="1">
        <v>112.0</v>
      </c>
      <c r="B129" s="2">
        <f>E128</f>
        <v>67580.0839055104</v>
      </c>
      <c r="C129" s="2">
        <f>$C$5*B129</f>
        <v>861.6460697952575</v>
      </c>
      <c r="D129" s="2">
        <f>$C$7-C129</f>
        <v>7134.028956541012</v>
      </c>
      <c r="E129" s="2">
        <f>B129-D129</f>
        <v>60446.05494896939</v>
      </c>
      <c r="F129" s="2">
        <f>F128+$C$7</f>
        <v>1225033.1307162761</v>
      </c>
      <c r="G129" s="2">
        <f>E129+F129</f>
        <v>1285479.1856652496</v>
      </c>
      <c r="H129" s="2">
        <f>H128+C129</f>
        <v>465961.6578986272</v>
      </c>
    </row>
    <row r="130" spans="8:8">
      <c r="A130" s="1">
        <v>113.0</v>
      </c>
      <c r="B130" s="2">
        <f>E129</f>
        <v>60446.05494896939</v>
      </c>
      <c r="C130" s="2">
        <f>$C$5*B130</f>
        <v>770.6872005993597</v>
      </c>
      <c r="D130" s="2">
        <f>$C$7-C130</f>
        <v>7224.98782573691</v>
      </c>
      <c r="E130" s="2">
        <f>B130-D130</f>
        <v>53221.06712323249</v>
      </c>
      <c r="F130" s="2">
        <f>F129+$C$7</f>
        <v>1233028.8057426163</v>
      </c>
      <c r="G130" s="2">
        <f>E130+F130</f>
        <v>1286249.8728658524</v>
      </c>
      <c r="H130" s="2">
        <f>H129+C130</f>
        <v>466732.34509922634</v>
      </c>
    </row>
    <row r="131" spans="8:8">
      <c r="A131" s="1">
        <v>114.0</v>
      </c>
      <c r="B131" s="2">
        <f>E130</f>
        <v>53221.06712323249</v>
      </c>
      <c r="C131" s="2">
        <f>$C$5*B131</f>
        <v>678.5686058212142</v>
      </c>
      <c r="D131" s="2">
        <f>$C$7-C131</f>
        <v>7317.106420515056</v>
      </c>
      <c r="E131" s="2">
        <f>B131-D131</f>
        <v>45903.960702717435</v>
      </c>
      <c r="F131" s="2">
        <f>F130+$C$7</f>
        <v>1241024.4807689562</v>
      </c>
      <c r="G131" s="2">
        <f>E131+F131</f>
        <v>1286928.4414716773</v>
      </c>
      <c r="H131" s="2">
        <f>H130+C131</f>
        <v>467410.9137050472</v>
      </c>
    </row>
    <row r="132" spans="8:8">
      <c r="A132" s="1">
        <v>115.0</v>
      </c>
      <c r="B132" s="2">
        <f>E131</f>
        <v>45903.960702717435</v>
      </c>
      <c r="C132" s="2">
        <f>$C$5*B132</f>
        <v>585.2754989596473</v>
      </c>
      <c r="D132" s="2">
        <f>$C$7-C132</f>
        <v>7410.399527376623</v>
      </c>
      <c r="E132" s="2">
        <f>B132-D132</f>
        <v>38493.56117534078</v>
      </c>
      <c r="F132" s="2">
        <f>F131+$C$7</f>
        <v>1249020.1557952962</v>
      </c>
      <c r="G132" s="2">
        <f>E132+F132</f>
        <v>1287513.7169706407</v>
      </c>
      <c r="H132" s="2">
        <f>H131+C132</f>
        <v>467996.18920400663</v>
      </c>
    </row>
    <row r="133" spans="8:8">
      <c r="A133" s="1">
        <v>116.0</v>
      </c>
      <c r="B133" s="2">
        <f>E132</f>
        <v>38493.56117534078</v>
      </c>
      <c r="C133" s="2">
        <f>$C$5*B133</f>
        <v>490.79290498559493</v>
      </c>
      <c r="D133" s="2">
        <f>$C$7-C133</f>
        <v>7504.882121350675</v>
      </c>
      <c r="E133" s="2">
        <f>B133-D133</f>
        <v>30988.67905399012</v>
      </c>
      <c r="F133" s="2">
        <f>F132+$C$7</f>
        <v>1257015.8308216361</v>
      </c>
      <c r="G133" s="2">
        <f>E133+F133</f>
        <v>1288004.5098756303</v>
      </c>
      <c r="H133" s="2">
        <f>H132+C133</f>
        <v>468486.9821089926</v>
      </c>
    </row>
    <row r="134" spans="8:8">
      <c r="A134" s="1">
        <v>117.0</v>
      </c>
      <c r="B134" s="2">
        <f>E133</f>
        <v>30988.67905399012</v>
      </c>
      <c r="C134" s="2">
        <f>$C$5*B134</f>
        <v>395.105657938374</v>
      </c>
      <c r="D134" s="2">
        <f>$C$7-C134</f>
        <v>7600.569368397896</v>
      </c>
      <c r="E134" s="2">
        <f>B134-D134</f>
        <v>23388.1096855922</v>
      </c>
      <c r="F134" s="2">
        <f>F133+$C$7</f>
        <v>1265011.5058479763</v>
      </c>
      <c r="G134" s="2">
        <f>E134+F134</f>
        <v>1288399.6155335722</v>
      </c>
      <c r="H134" s="2">
        <f>H133+C134</f>
        <v>468882.0877669314</v>
      </c>
    </row>
    <row r="135" spans="8:8">
      <c r="A135" s="1">
        <v>118.0</v>
      </c>
      <c r="B135" s="2">
        <f>E134</f>
        <v>23388.1096855922</v>
      </c>
      <c r="C135" s="2">
        <f>$C$5*B135</f>
        <v>298.19839849130057</v>
      </c>
      <c r="D135" s="2">
        <f>$C$7-C135</f>
        <v>7697.476627844969</v>
      </c>
      <c r="E135" s="2">
        <f>B135-D135</f>
        <v>15690.63305774723</v>
      </c>
      <c r="F135" s="2">
        <f>F134+$C$7</f>
        <v>1273007.1808743163</v>
      </c>
      <c r="G135" s="2">
        <f>E135+F135</f>
        <v>1288697.8139320672</v>
      </c>
      <c r="H135" s="2">
        <f>H134+C135</f>
        <v>469180.2861654223</v>
      </c>
    </row>
    <row r="136" spans="8:8" ht="15.05">
      <c r="A136" s="1">
        <v>119.0</v>
      </c>
      <c r="B136" s="2">
        <f>E135</f>
        <v>15690.63305774723</v>
      </c>
      <c r="C136" s="2">
        <f>$C$5*B136</f>
        <v>200.0555714862772</v>
      </c>
      <c r="D136" s="2">
        <f>$C$7-C136</f>
        <v>7795.619454849993</v>
      </c>
      <c r="E136" s="2">
        <f>B136-D136</f>
        <v>7895.01360289721</v>
      </c>
      <c r="F136" s="2">
        <f>F135+$C$7</f>
        <v>1281002.8559006562</v>
      </c>
      <c r="G136" s="2">
        <f>E136+F136</f>
        <v>1288897.8695035572</v>
      </c>
      <c r="H136" s="2">
        <f>H135+C136</f>
        <v>469380.3417369083</v>
      </c>
    </row>
    <row r="137" spans="8:8" ht="15.05">
      <c r="A137" s="1">
        <v>120.0</v>
      </c>
      <c r="B137" s="2">
        <f>E136</f>
        <v>7895.01360289721</v>
      </c>
      <c r="C137" s="2">
        <f>$C$5*B137</f>
        <v>100.66142343693943</v>
      </c>
      <c r="D137" s="2">
        <f>$C$7-C137</f>
        <v>7895.013602899331</v>
      </c>
      <c r="E137" s="2">
        <f>B137-D137</f>
        <v>-2.1200321498326957E-9</v>
      </c>
      <c r="F137" s="2">
        <f>F136+$C$7</f>
        <v>1288998.5309269961</v>
      </c>
      <c r="G137" s="2">
        <f>E137+F137</f>
        <v>1288998.530926998</v>
      </c>
      <c r="H137" s="2">
        <f>H136+C137</f>
        <v>469481.00316034496</v>
      </c>
    </row>
    <row r="138" spans="8:8" ht="15.05">
      <c r="B138" s="2">
        <f>E137</f>
        <v>-2.1200321498326957E-9</v>
      </c>
      <c r="C138" s="2">
        <f>$C$5*B138</f>
        <v>-2.7030409910366867E-11</v>
      </c>
      <c r="D138" s="2"/>
      <c r="E138" s="2"/>
      <c r="F138" s="2"/>
      <c r="G138" s="2"/>
      <c r="H138" s="2"/>
    </row>
    <row r="139" spans="8:8">
      <c r="D139" s="2"/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M57"/>
  <sheetViews>
    <sheetView workbookViewId="0" topLeftCell="A46">
      <selection activeCell="G1" sqref="G1:G65536"/>
    </sheetView>
  </sheetViews>
  <sheetFormatPr defaultRowHeight="15.0" defaultColWidth="9"/>
  <cols>
    <col min="1" max="1" customWidth="1" width="7.8007812" style="1"/>
    <col min="2" max="2" customWidth="1" width="13.988281" style="2"/>
    <col min="3" max="3" customWidth="1" width="13.449219" style="2"/>
    <col min="4" max="4" customWidth="1" width="10.761719" style="2"/>
    <col min="5" max="5" customWidth="1" width="13.449219" style="2"/>
    <col min="6" max="6" customWidth="1" width="13.5859375" style="2"/>
    <col min="7" max="7" customWidth="1" width="16.121094" style="2"/>
    <col min="8" max="8" customWidth="1" width="13.71875" style="2"/>
    <col min="9" max="9" customWidth="1" width="9.953125" style="2"/>
    <col min="10" max="10" customWidth="1" width="9.953125" style="0"/>
    <col min="11" max="11" customWidth="1" width="9.953125" style="0"/>
    <col min="12" max="12" customWidth="1" width="9.953125" style="0"/>
    <col min="13" max="13" customWidth="1" width="9.953125" style="0"/>
    <col min="14" max="14" customWidth="1" width="9.953125" style="0"/>
    <col min="15" max="15" customWidth="1" width="9.953125" style="0"/>
    <col min="16" max="16" customWidth="1" width="9.953125" style="0"/>
    <col min="17" max="17" customWidth="1" width="9.953125" style="0"/>
    <col min="18" max="18" customWidth="1" width="9.953125" style="0"/>
    <col min="19" max="19" customWidth="1" width="9.953125" style="0"/>
    <col min="20" max="20" customWidth="1" width="9.953125" style="0"/>
    <col min="21" max="21" customWidth="1" width="9.953125" style="0"/>
    <col min="22" max="22" customWidth="1" width="9.953125" style="0"/>
    <col min="23" max="23" customWidth="1" width="9.953125" style="0"/>
    <col min="24" max="24" customWidth="1" width="9.953125" style="0"/>
    <col min="25" max="25" customWidth="1" width="9.953125" style="0"/>
    <col min="26" max="26" customWidth="1" width="9.953125" style="0"/>
    <col min="27" max="27" customWidth="1" width="9.953125" style="0"/>
    <col min="28" max="28" customWidth="1" width="9.953125" style="0"/>
    <col min="29" max="29" customWidth="1" width="9.953125" style="0"/>
    <col min="30" max="30" customWidth="1" width="9.953125" style="0"/>
    <col min="31" max="31" customWidth="1" width="9.953125" style="0"/>
    <col min="32" max="32" customWidth="1" width="9.953125" style="0"/>
    <col min="33" max="33" customWidth="1" width="9.953125" style="0"/>
    <col min="34" max="34" customWidth="1" width="9.953125" style="0"/>
    <col min="35" max="35" customWidth="1" width="9.953125" style="0"/>
    <col min="36" max="36" customWidth="1" width="9.953125" style="0"/>
    <col min="37" max="37" customWidth="1" width="9.953125" style="0"/>
    <col min="38" max="38" customWidth="1" width="9.953125" style="0"/>
    <col min="39" max="39" customWidth="1" width="9.953125" style="0"/>
    <col min="40" max="40" customWidth="1" width="9.953125" style="0"/>
    <col min="41" max="41" customWidth="1" width="9.953125" style="0"/>
    <col min="42" max="42" customWidth="1" width="9.953125" style="0"/>
    <col min="43" max="43" customWidth="1" width="9.953125" style="0"/>
    <col min="44" max="44" customWidth="1" width="9.953125" style="0"/>
    <col min="45" max="45" customWidth="1" width="9.953125" style="0"/>
    <col min="46" max="46" customWidth="1" width="9.953125" style="0"/>
    <col min="47" max="47" customWidth="1" width="9.953125" style="0"/>
    <col min="48" max="48" customWidth="1" width="9.953125" style="0"/>
    <col min="49" max="49" customWidth="1" width="9.953125" style="0"/>
    <col min="50" max="50" customWidth="1" width="9.953125" style="0"/>
    <col min="51" max="51" customWidth="1" width="9.953125" style="0"/>
    <col min="52" max="52" customWidth="1" width="9.953125" style="0"/>
    <col min="53" max="53" customWidth="1" width="9.953125" style="0"/>
    <col min="54" max="54" customWidth="1" width="9.953125" style="0"/>
    <col min="55" max="55" customWidth="1" width="9.953125" style="0"/>
    <col min="56" max="56" customWidth="1" width="9.953125" style="0"/>
    <col min="57" max="57" customWidth="1" width="9.953125" style="0"/>
    <col min="58" max="58" customWidth="1" width="9.953125" style="0"/>
    <col min="59" max="59" customWidth="1" width="9.953125" style="0"/>
    <col min="60" max="60" customWidth="1" width="9.953125" style="0"/>
    <col min="61" max="61" customWidth="1" width="9.953125" style="0"/>
    <col min="62" max="62" customWidth="1" width="9.953125" style="0"/>
    <col min="63" max="63" customWidth="1" width="9.953125" style="0"/>
    <col min="64" max="64" customWidth="1" width="9.953125" style="0"/>
    <col min="65" max="65" customWidth="1" width="9.953125" style="0"/>
    <col min="66" max="66" customWidth="1" width="9.953125" style="0"/>
    <col min="67" max="67" customWidth="1" width="9.953125" style="0"/>
    <col min="68" max="68" customWidth="1" width="9.953125" style="0"/>
    <col min="69" max="69" customWidth="1" width="9.953125" style="0"/>
    <col min="70" max="70" customWidth="1" width="9.953125" style="0"/>
    <col min="71" max="71" customWidth="1" width="9.953125" style="0"/>
    <col min="72" max="72" customWidth="1" width="9.953125" style="0"/>
    <col min="73" max="73" customWidth="1" width="9.953125" style="0"/>
    <col min="74" max="74" customWidth="1" width="9.953125" style="0"/>
    <col min="75" max="75" customWidth="1" width="9.953125" style="0"/>
    <col min="76" max="76" customWidth="1" width="9.953125" style="0"/>
    <col min="77" max="77" customWidth="1" width="9.953125" style="0"/>
    <col min="78" max="78" customWidth="1" width="9.953125" style="0"/>
    <col min="79" max="79" customWidth="1" width="9.953125" style="0"/>
    <col min="80" max="80" customWidth="1" width="9.953125" style="0"/>
    <col min="81" max="81" customWidth="1" width="9.953125" style="0"/>
    <col min="82" max="82" customWidth="1" width="9.953125" style="0"/>
    <col min="83" max="83" customWidth="1" width="9.953125" style="0"/>
    <col min="84" max="84" customWidth="1" width="9.953125" style="0"/>
    <col min="85" max="85" customWidth="1" width="9.953125" style="0"/>
    <col min="86" max="86" customWidth="1" width="9.953125" style="0"/>
    <col min="87" max="87" customWidth="1" width="9.953125" style="0"/>
    <col min="88" max="88" customWidth="1" width="9.953125" style="0"/>
    <col min="89" max="89" customWidth="1" width="9.953125" style="0"/>
    <col min="90" max="90" customWidth="1" width="9.953125" style="0"/>
    <col min="91" max="91" customWidth="1" width="9.953125" style="0"/>
    <col min="92" max="92" customWidth="1" width="9.953125" style="0"/>
    <col min="93" max="93" customWidth="1" width="9.953125" style="0"/>
    <col min="94" max="94" customWidth="1" width="9.953125" style="0"/>
    <col min="95" max="95" customWidth="1" width="9.953125" style="0"/>
    <col min="96" max="96" customWidth="1" width="9.953125" style="0"/>
    <col min="97" max="97" customWidth="1" width="9.953125" style="0"/>
    <col min="98" max="98" customWidth="1" width="9.953125" style="0"/>
    <col min="99" max="99" customWidth="1" width="9.953125" style="0"/>
    <col min="100" max="100" customWidth="1" width="9.953125" style="0"/>
    <col min="101" max="101" customWidth="1" width="9.953125" style="0"/>
    <col min="102" max="102" customWidth="1" width="9.953125" style="0"/>
    <col min="103" max="103" customWidth="1" width="9.953125" style="0"/>
    <col min="104" max="104" customWidth="1" width="9.953125" style="0"/>
    <col min="105" max="105" customWidth="1" width="9.953125" style="0"/>
    <col min="106" max="106" customWidth="1" width="9.953125" style="0"/>
    <col min="107" max="107" customWidth="1" width="9.953125" style="0"/>
    <col min="108" max="108" customWidth="1" width="9.953125" style="0"/>
    <col min="109" max="109" customWidth="1" width="9.953125" style="0"/>
    <col min="110" max="110" customWidth="1" width="9.953125" style="0"/>
    <col min="111" max="111" customWidth="1" width="9.953125" style="0"/>
    <col min="112" max="112" customWidth="1" width="9.953125" style="0"/>
    <col min="113" max="113" customWidth="1" width="9.953125" style="0"/>
    <col min="114" max="114" customWidth="1" width="9.953125" style="0"/>
    <col min="115" max="115" customWidth="1" width="9.953125" style="0"/>
    <col min="116" max="116" customWidth="1" width="9.953125" style="0"/>
    <col min="117" max="117" customWidth="1" width="9.953125" style="0"/>
    <col min="118" max="118" customWidth="1" width="9.953125" style="0"/>
    <col min="119" max="119" customWidth="1" width="9.953125" style="0"/>
    <col min="120" max="120" customWidth="1" width="9.953125" style="0"/>
    <col min="121" max="121" customWidth="1" width="9.953125" style="0"/>
    <col min="122" max="122" customWidth="1" width="9.953125" style="0"/>
    <col min="123" max="123" customWidth="1" width="9.953125" style="0"/>
    <col min="124" max="124" customWidth="1" width="9.953125" style="0"/>
    <col min="125" max="125" customWidth="1" width="9.953125" style="0"/>
    <col min="126" max="126" customWidth="1" width="9.953125" style="0"/>
    <col min="127" max="127" customWidth="1" width="9.953125" style="0"/>
    <col min="128" max="128" customWidth="1" width="9.953125" style="0"/>
    <col min="129" max="129" customWidth="1" width="9.953125" style="0"/>
    <col min="130" max="130" customWidth="1" width="9.953125" style="0"/>
    <col min="131" max="131" customWidth="1" width="9.953125" style="0"/>
    <col min="132" max="132" customWidth="1" width="9.953125" style="0"/>
    <col min="133" max="133" customWidth="1" width="9.953125" style="0"/>
    <col min="134" max="134" customWidth="1" width="9.953125" style="0"/>
    <col min="135" max="135" customWidth="1" width="9.953125" style="0"/>
    <col min="136" max="136" customWidth="1" width="9.953125" style="0"/>
    <col min="137" max="137" customWidth="1" width="9.953125" style="0"/>
    <col min="138" max="138" customWidth="1" width="9.953125" style="0"/>
    <col min="139" max="139" customWidth="1" width="9.953125" style="0"/>
    <col min="140" max="140" customWidth="1" width="9.953125" style="0"/>
    <col min="141" max="141" customWidth="1" width="9.953125" style="0"/>
    <col min="142" max="142" customWidth="1" width="9.953125" style="0"/>
    <col min="143" max="143" customWidth="1" width="9.953125" style="0"/>
    <col min="144" max="144" customWidth="1" width="9.953125" style="0"/>
    <col min="145" max="145" customWidth="1" width="9.953125" style="0"/>
    <col min="146" max="146" customWidth="1" width="9.953125" style="0"/>
    <col min="147" max="147" customWidth="1" width="9.953125" style="0"/>
    <col min="148" max="148" customWidth="1" width="9.953125" style="0"/>
    <col min="149" max="149" customWidth="1" width="9.953125" style="0"/>
    <col min="150" max="150" customWidth="1" width="9.953125" style="0"/>
    <col min="151" max="151" customWidth="1" width="9.953125" style="0"/>
    <col min="152" max="152" customWidth="1" width="9.953125" style="0"/>
    <col min="153" max="153" customWidth="1" width="9.953125" style="0"/>
    <col min="154" max="154" customWidth="1" width="9.953125" style="0"/>
    <col min="155" max="155" customWidth="1" width="9.953125" style="0"/>
    <col min="156" max="156" customWidth="1" width="9.953125" style="0"/>
    <col min="157" max="157" customWidth="1" width="9.953125" style="0"/>
    <col min="158" max="158" customWidth="1" width="9.953125" style="0"/>
    <col min="159" max="159" customWidth="1" width="9.953125" style="0"/>
    <col min="160" max="160" customWidth="1" width="9.953125" style="0"/>
    <col min="161" max="161" customWidth="1" width="9.953125" style="0"/>
    <col min="162" max="162" customWidth="1" width="9.953125" style="0"/>
    <col min="163" max="163" customWidth="1" width="9.953125" style="0"/>
    <col min="164" max="164" customWidth="1" width="9.953125" style="0"/>
    <col min="165" max="165" customWidth="1" width="9.953125" style="0"/>
    <col min="166" max="166" customWidth="1" width="9.953125" style="0"/>
    <col min="167" max="167" customWidth="1" width="9.953125" style="0"/>
    <col min="168" max="168" customWidth="1" width="9.953125" style="0"/>
    <col min="169" max="169" customWidth="1" width="9.953125" style="0"/>
    <col min="170" max="170" customWidth="1" width="9.953125" style="0"/>
    <col min="171" max="171" customWidth="1" width="9.953125" style="0"/>
    <col min="172" max="172" customWidth="1" width="9.953125" style="0"/>
    <col min="173" max="173" customWidth="1" width="9.953125" style="0"/>
    <col min="174" max="174" customWidth="1" width="9.953125" style="0"/>
    <col min="175" max="175" customWidth="1" width="9.953125" style="0"/>
    <col min="176" max="176" customWidth="1" width="9.953125" style="0"/>
    <col min="177" max="177" customWidth="1" width="9.953125" style="0"/>
    <col min="178" max="178" customWidth="1" width="9.953125" style="0"/>
    <col min="179" max="179" customWidth="1" width="9.953125" style="0"/>
    <col min="180" max="180" customWidth="1" width="9.953125" style="0"/>
    <col min="181" max="181" customWidth="1" width="9.953125" style="0"/>
    <col min="182" max="182" customWidth="1" width="9.953125" style="0"/>
    <col min="183" max="183" customWidth="1" width="9.953125" style="0"/>
    <col min="184" max="184" customWidth="1" width="9.953125" style="0"/>
    <col min="185" max="185" customWidth="1" width="9.953125" style="0"/>
    <col min="186" max="186" customWidth="1" width="9.953125" style="0"/>
    <col min="187" max="187" customWidth="1" width="9.953125" style="0"/>
    <col min="188" max="188" customWidth="1" width="9.953125" style="0"/>
    <col min="189" max="189" customWidth="1" width="9.953125" style="0"/>
    <col min="190" max="190" customWidth="1" width="9.953125" style="0"/>
    <col min="191" max="191" customWidth="1" width="9.953125" style="0"/>
    <col min="192" max="192" customWidth="1" width="9.953125" style="0"/>
    <col min="193" max="193" customWidth="1" width="9.953125" style="0"/>
    <col min="194" max="194" customWidth="1" width="9.953125" style="0"/>
    <col min="195" max="195" customWidth="1" width="9.953125" style="0"/>
    <col min="196" max="196" customWidth="1" width="9.953125" style="0"/>
    <col min="197" max="197" customWidth="1" width="9.953125" style="0"/>
    <col min="198" max="198" customWidth="1" width="9.953125" style="0"/>
    <col min="199" max="199" customWidth="1" width="9.953125" style="0"/>
    <col min="200" max="200" customWidth="1" width="9.953125" style="0"/>
    <col min="201" max="201" customWidth="1" width="9.953125" style="0"/>
    <col min="202" max="202" customWidth="1" width="9.953125" style="0"/>
    <col min="203" max="203" customWidth="1" width="9.953125" style="0"/>
    <col min="204" max="204" customWidth="1" width="9.953125" style="0"/>
    <col min="205" max="205" customWidth="1" width="9.953125" style="0"/>
    <col min="206" max="206" customWidth="1" width="9.953125" style="0"/>
    <col min="207" max="207" customWidth="1" width="9.953125" style="0"/>
    <col min="208" max="208" customWidth="1" width="9.953125" style="0"/>
    <col min="209" max="209" customWidth="1" width="9.953125" style="0"/>
    <col min="210" max="210" customWidth="1" width="9.953125" style="0"/>
    <col min="211" max="211" customWidth="1" width="9.953125" style="0"/>
    <col min="212" max="212" customWidth="1" width="9.953125" style="0"/>
    <col min="213" max="213" customWidth="1" width="9.953125" style="0"/>
    <col min="214" max="214" customWidth="1" width="9.953125" style="0"/>
    <col min="215" max="215" customWidth="1" width="9.953125" style="0"/>
    <col min="216" max="216" customWidth="1" width="9.953125" style="0"/>
    <col min="217" max="217" customWidth="1" width="9.953125" style="0"/>
    <col min="218" max="218" customWidth="1" width="9.953125" style="0"/>
    <col min="219" max="219" customWidth="1" width="9.953125" style="0"/>
    <col min="220" max="220" customWidth="1" width="9.953125" style="0"/>
    <col min="221" max="221" customWidth="1" width="9.953125" style="0"/>
    <col min="222" max="222" customWidth="1" width="9.953125" style="0"/>
    <col min="223" max="223" customWidth="1" width="9.953125" style="0"/>
    <col min="224" max="224" customWidth="1" width="9.953125" style="0"/>
    <col min="225" max="225" customWidth="1" width="9.953125" style="0"/>
    <col min="226" max="226" customWidth="1" width="9.953125" style="0"/>
    <col min="227" max="227" customWidth="1" width="9.953125" style="0"/>
    <col min="228" max="228" customWidth="1" width="9.953125" style="0"/>
    <col min="229" max="229" customWidth="1" width="9.953125" style="0"/>
    <col min="230" max="230" customWidth="1" width="9.953125" style="0"/>
    <col min="231" max="231" customWidth="1" width="9.953125" style="0"/>
    <col min="232" max="232" customWidth="1" width="9.953125" style="0"/>
    <col min="233" max="233" customWidth="1" width="9.953125" style="0"/>
    <col min="234" max="234" customWidth="1" width="9.953125" style="0"/>
    <col min="235" max="235" customWidth="1" width="9.953125" style="0"/>
    <col min="236" max="236" customWidth="1" width="9.953125" style="0"/>
    <col min="237" max="237" customWidth="1" width="9.953125" style="0"/>
    <col min="238" max="238" customWidth="1" width="9.953125" style="0"/>
    <col min="239" max="239" customWidth="1" width="9.953125" style="0"/>
    <col min="240" max="240" customWidth="1" width="9.953125" style="0"/>
    <col min="241" max="241" customWidth="1" width="9.953125" style="0"/>
    <col min="242" max="242" customWidth="1" width="9.953125" style="0"/>
    <col min="243" max="243" customWidth="1" width="9.953125" style="0"/>
    <col min="257" max="16384" width="9" style="0" hidden="0"/>
  </cols>
  <sheetData>
    <row r="1" spans="8:8">
      <c r="B1" s="3" t="s">
        <v>1</v>
      </c>
      <c r="C1" s="2">
        <v>1000000.0</v>
      </c>
    </row>
    <row r="2" spans="8:8">
      <c r="B2" s="3" t="s">
        <v>11</v>
      </c>
      <c r="C2" s="4">
        <v>0.1675</v>
      </c>
      <c r="D2" s="4">
        <v>0.172677</v>
      </c>
      <c r="E2" s="4"/>
    </row>
    <row r="3" spans="8:8">
      <c r="B3" s="3" t="s">
        <v>12</v>
      </c>
      <c r="C3" s="4">
        <f>C2/12</f>
        <v>0.013958333333333335</v>
      </c>
      <c r="D3" s="5" t="s">
        <v>14</v>
      </c>
      <c r="E3" s="4"/>
    </row>
    <row r="4" spans="8:8">
      <c r="A4" s="6"/>
      <c r="B4" s="3" t="s">
        <v>2</v>
      </c>
      <c r="C4" s="7">
        <v>3.0</v>
      </c>
      <c r="D4" s="7"/>
      <c r="E4" s="7"/>
    </row>
    <row r="5" spans="8:8">
      <c r="A5" s="6"/>
      <c r="B5" s="3" t="s">
        <v>5</v>
      </c>
      <c r="C5" s="2">
        <f>B12</f>
        <v>35528.430734241454</v>
      </c>
      <c r="D5" s="2">
        <f>107358.29/3</f>
        <v>35786.096666666665</v>
      </c>
      <c r="H5" s="2">
        <v>35414.3672</v>
      </c>
    </row>
    <row r="6" spans="8:8">
      <c r="A6" s="6"/>
      <c r="B6" s="3" t="s">
        <v>15</v>
      </c>
      <c r="C6" s="2">
        <f>C5*C4*12</f>
        <v>1279023.5064326923</v>
      </c>
    </row>
    <row r="7" spans="8:8">
      <c r="A7" s="6"/>
      <c r="B7" s="3"/>
    </row>
    <row r="8" spans="8:8">
      <c r="A8" s="8" t="s">
        <v>10</v>
      </c>
      <c r="B8" s="2">
        <f>$C$1</f>
        <v>1000000.0</v>
      </c>
      <c r="I8"/>
    </row>
    <row r="9" spans="8:8">
      <c r="A9" s="8" t="s">
        <v>6</v>
      </c>
      <c r="B9" s="9">
        <f>C4*12</f>
        <v>36.0</v>
      </c>
      <c r="C9" s="9"/>
      <c r="I9"/>
    </row>
    <row r="10" spans="8:8">
      <c r="A10" s="8" t="s">
        <v>7</v>
      </c>
      <c r="B10" s="10">
        <f>$C$2/12</f>
        <v>0.013958333333333335</v>
      </c>
      <c r="C10" s="10"/>
      <c r="D10" s="10"/>
      <c r="I10"/>
    </row>
    <row r="11" spans="8:8">
      <c r="A11" s="8" t="s">
        <v>8</v>
      </c>
      <c r="B11" s="2">
        <f>(((1+B10)^B9)-1)/(B10*(1+B10)^B9)</f>
        <v>28.14647253857525</v>
      </c>
      <c r="I11"/>
    </row>
    <row r="12" spans="8:8">
      <c r="A12" s="1" t="s">
        <v>9</v>
      </c>
      <c r="B12" s="2">
        <f>B8/B11</f>
        <v>35528.430734241454</v>
      </c>
      <c r="I12"/>
    </row>
    <row r="15" spans="8:8">
      <c r="C15" s="2">
        <f>(B10*(1+B10)^B9)/(((1+B10)^B9)-1)</f>
        <v>0.03552843073424146</v>
      </c>
    </row>
    <row r="16" spans="8:8">
      <c r="C16" s="2">
        <f>B8*C15</f>
        <v>35528.43073424146</v>
      </c>
    </row>
    <row r="17" spans="8:8">
      <c r="B17" s="2">
        <f>B8*(((B10*((1+B10)^B9)))/(((1+B10)^B9)-1))</f>
        <v>35528.43073424146</v>
      </c>
    </row>
    <row r="18" spans="8:8">
      <c r="A18" s="6"/>
      <c r="B18" s="3"/>
    </row>
    <row r="19" spans="8:8">
      <c r="A19" s="6"/>
      <c r="B19" s="3"/>
    </row>
    <row r="20" spans="8:8" s="11" ht="29.25" customFormat="1" customHeight="1">
      <c r="A20" s="12" t="s">
        <v>0</v>
      </c>
      <c r="B20" s="13" t="s">
        <v>3</v>
      </c>
      <c r="C20" s="13" t="s">
        <v>13</v>
      </c>
      <c r="D20" s="13"/>
      <c r="E20" s="13" t="s">
        <v>4</v>
      </c>
      <c r="F20" s="14"/>
      <c r="G20" s="14"/>
      <c r="H20" s="14"/>
      <c r="I20" s="14"/>
    </row>
    <row r="21" spans="8:8">
      <c r="A21" s="1">
        <v>1.0</v>
      </c>
      <c r="B21" s="2">
        <f>C1</f>
        <v>1000000.0</v>
      </c>
      <c r="C21" s="2">
        <f>$C$3*B21</f>
        <v>13958.333333333334</v>
      </c>
      <c r="D21" s="2">
        <f>$C$5-C21</f>
        <v>21570.0974009082</v>
      </c>
      <c r="E21" s="2">
        <f>B21-D21</f>
        <v>978429.9025990918</v>
      </c>
      <c r="F21" s="2">
        <f>C5</f>
        <v>35528.430734241454</v>
      </c>
      <c r="G21" s="2">
        <f>E21+F21</f>
        <v>1013958.3333333335</v>
      </c>
      <c r="H21" s="2">
        <f>C21</f>
        <v>13958.333333333334</v>
      </c>
    </row>
    <row r="22" spans="8:8">
      <c r="A22" s="1">
        <v>2.0</v>
      </c>
      <c r="B22" s="2">
        <f>E21</f>
        <v>978429.9025990918</v>
      </c>
      <c r="C22" s="2">
        <f t="shared" si="0" ref="C22:C57">$C$3*B22</f>
        <v>13657.25072377899</v>
      </c>
      <c r="D22" s="2">
        <f>$C$5-C22</f>
        <v>21871.1800104625</v>
      </c>
      <c r="E22" s="2">
        <f>B22-D22</f>
        <v>956558.7225886295</v>
      </c>
      <c r="F22" s="2">
        <f>F21+$C$5</f>
        <v>71056.861468483</v>
      </c>
      <c r="G22" s="2">
        <f>E22+F22</f>
        <v>1027615.584057113</v>
      </c>
      <c r="H22" s="2">
        <f>H21+C22</f>
        <v>27615.584057112297</v>
      </c>
    </row>
    <row r="23" spans="8:8">
      <c r="A23" s="1">
        <v>3.0</v>
      </c>
      <c r="B23" s="2">
        <f>E22</f>
        <v>956558.7225886295</v>
      </c>
      <c r="C23" s="2">
        <f t="shared" si="0"/>
        <v>13351.965502799621</v>
      </c>
      <c r="D23" s="2">
        <f t="shared" si="1" ref="D23:D56">$C$5-C23</f>
        <v>22176.4652314419</v>
      </c>
      <c r="E23" s="2">
        <f t="shared" si="2" ref="E23:E56">B23-D23</f>
        <v>934382.2573571882</v>
      </c>
      <c r="F23" s="2">
        <f>F22+$C$5</f>
        <v>106585.2922027245</v>
      </c>
      <c r="G23" s="2">
        <f t="shared" si="3" ref="G23:G47">E23+F23</f>
        <v>1040967.549559913</v>
      </c>
      <c r="H23" s="2">
        <f>H22+C23</f>
        <v>40967.5495599119</v>
      </c>
    </row>
    <row r="24" spans="8:8">
      <c r="A24" s="1">
        <v>4.0</v>
      </c>
      <c r="B24" s="2">
        <f t="shared" si="4" ref="B24:B57">E23</f>
        <v>934382.2573571882</v>
      </c>
      <c r="C24" s="2">
        <f t="shared" si="0"/>
        <v>13042.419008944085</v>
      </c>
      <c r="D24" s="2">
        <f t="shared" si="1"/>
        <v>22486.011725297398</v>
      </c>
      <c r="E24" s="2">
        <f t="shared" si="2"/>
        <v>911896.2456318906</v>
      </c>
      <c r="F24" s="2">
        <f t="shared" si="5" ref="F24:F56">F23+$C$5</f>
        <v>142113.72293696651</v>
      </c>
      <c r="G24" s="2">
        <f t="shared" si="3"/>
        <v>1054009.968568858</v>
      </c>
      <c r="H24" s="2">
        <f t="shared" si="6" ref="H24:H56">H23+C24</f>
        <v>54009.968568856</v>
      </c>
    </row>
    <row r="25" spans="8:8">
      <c r="A25" s="1">
        <v>5.0</v>
      </c>
      <c r="B25" s="2">
        <f t="shared" si="4"/>
        <v>911896.2456318906</v>
      </c>
      <c r="C25" s="2">
        <f t="shared" si="0"/>
        <v>12728.55176194514</v>
      </c>
      <c r="D25" s="2">
        <f t="shared" si="1"/>
        <v>22799.8789722964</v>
      </c>
      <c r="E25" s="2">
        <f t="shared" si="2"/>
        <v>889096.3666595946</v>
      </c>
      <c r="F25" s="2">
        <f t="shared" si="5"/>
        <v>177642.1536712085</v>
      </c>
      <c r="G25" s="2">
        <f t="shared" si="3"/>
        <v>1066738.520330804</v>
      </c>
      <c r="H25" s="2">
        <f t="shared" si="6"/>
        <v>66738.5203308011</v>
      </c>
    </row>
    <row r="26" spans="8:8">
      <c r="A26" s="1">
        <v>6.0</v>
      </c>
      <c r="B26" s="2">
        <f t="shared" si="4"/>
        <v>889096.3666595946</v>
      </c>
      <c r="C26" s="2">
        <f t="shared" si="0"/>
        <v>12410.303451290176</v>
      </c>
      <c r="D26" s="2">
        <f t="shared" si="1"/>
        <v>23118.127282951296</v>
      </c>
      <c r="E26" s="2">
        <f t="shared" si="2"/>
        <v>865978.2393766438</v>
      </c>
      <c r="F26" s="2">
        <f t="shared" si="5"/>
        <v>213170.5844054505</v>
      </c>
      <c r="G26" s="2">
        <f t="shared" si="3"/>
        <v>1079148.823782095</v>
      </c>
      <c r="H26" s="2">
        <f t="shared" si="6"/>
        <v>79148.82378209129</v>
      </c>
    </row>
    <row r="27" spans="8:8">
      <c r="A27" s="1">
        <v>7.0</v>
      </c>
      <c r="B27" s="2">
        <f t="shared" si="4"/>
        <v>865978.2393766438</v>
      </c>
      <c r="C27" s="2">
        <f t="shared" si="0"/>
        <v>12087.612924632322</v>
      </c>
      <c r="D27" s="2">
        <f t="shared" si="1"/>
        <v>23440.817809609198</v>
      </c>
      <c r="E27" s="2">
        <f t="shared" si="2"/>
        <v>842537.4215670348</v>
      </c>
      <c r="F27" s="2">
        <f t="shared" si="5"/>
        <v>248699.0151396925</v>
      </c>
      <c r="G27" s="2">
        <f t="shared" si="3"/>
        <v>1091236.436706728</v>
      </c>
      <c r="H27" s="2">
        <f t="shared" si="6"/>
        <v>91236.4367067236</v>
      </c>
    </row>
    <row r="28" spans="8:8">
      <c r="A28" s="1">
        <v>8.0</v>
      </c>
      <c r="B28" s="2">
        <f t="shared" si="4"/>
        <v>842537.4215670348</v>
      </c>
      <c r="C28" s="2">
        <f t="shared" si="0"/>
        <v>11760.418176039862</v>
      </c>
      <c r="D28" s="2">
        <f t="shared" si="1"/>
        <v>23768.012558201597</v>
      </c>
      <c r="E28" s="2">
        <f t="shared" si="2"/>
        <v>818769.4090088335</v>
      </c>
      <c r="F28" s="2">
        <f t="shared" si="5"/>
        <v>284227.4458739345</v>
      </c>
      <c r="G28" s="2">
        <f t="shared" si="3"/>
        <v>1102996.854882769</v>
      </c>
      <c r="H28" s="2">
        <f t="shared" si="6"/>
        <v>102996.8548827635</v>
      </c>
    </row>
    <row r="29" spans="8:8">
      <c r="A29" s="1">
        <v>9.0</v>
      </c>
      <c r="B29" s="2">
        <f t="shared" si="4"/>
        <v>818769.4090088335</v>
      </c>
      <c r="C29" s="2">
        <f t="shared" si="0"/>
        <v>11428.656334081636</v>
      </c>
      <c r="D29" s="2">
        <f t="shared" si="1"/>
        <v>24099.7744001599</v>
      </c>
      <c r="E29" s="2">
        <f t="shared" si="2"/>
        <v>794669.6346086741</v>
      </c>
      <c r="F29" s="2">
        <f t="shared" si="5"/>
        <v>319755.8766081765</v>
      </c>
      <c r="G29" s="2">
        <f t="shared" si="3"/>
        <v>1114425.511216851</v>
      </c>
      <c r="H29" s="2">
        <f t="shared" si="6"/>
        <v>114425.5112168456</v>
      </c>
    </row>
    <row r="30" spans="8:8">
      <c r="A30" s="1">
        <v>10.0</v>
      </c>
      <c r="B30" s="2">
        <f t="shared" si="4"/>
        <v>794669.6346086741</v>
      </c>
      <c r="C30" s="2">
        <f t="shared" si="0"/>
        <v>11092.263649746077</v>
      </c>
      <c r="D30" s="2">
        <f t="shared" si="1"/>
        <v>24436.1670844954</v>
      </c>
      <c r="E30" s="2">
        <f t="shared" si="2"/>
        <v>770233.4675241786</v>
      </c>
      <c r="F30" s="2">
        <f t="shared" si="5"/>
        <v>355284.30734241847</v>
      </c>
      <c r="G30" s="2">
        <f t="shared" si="3"/>
        <v>1125517.774866597</v>
      </c>
      <c r="H30" s="2">
        <f t="shared" si="6"/>
        <v>125517.77486659211</v>
      </c>
    </row>
    <row r="31" spans="8:8">
      <c r="A31" s="1">
        <v>11.0</v>
      </c>
      <c r="B31" s="2">
        <f t="shared" si="4"/>
        <v>770233.4675241786</v>
      </c>
      <c r="C31" s="2">
        <f t="shared" si="0"/>
        <v>10751.17548419166</v>
      </c>
      <c r="D31" s="2">
        <f t="shared" si="1"/>
        <v>24777.2552500498</v>
      </c>
      <c r="E31" s="2">
        <f t="shared" si="2"/>
        <v>745456.2122741293</v>
      </c>
      <c r="F31" s="2">
        <f t="shared" si="5"/>
        <v>390812.7380766595</v>
      </c>
      <c r="G31" s="2">
        <f t="shared" si="3"/>
        <v>1136268.9503507891</v>
      </c>
      <c r="H31" s="2">
        <f t="shared" si="6"/>
        <v>136268.9503507837</v>
      </c>
    </row>
    <row r="32" spans="8:8">
      <c r="A32" s="1">
        <v>12.0</v>
      </c>
      <c r="B32" s="2">
        <f t="shared" si="4"/>
        <v>745456.2122741293</v>
      </c>
      <c r="C32" s="2">
        <f t="shared" si="0"/>
        <v>10405.32629632639</v>
      </c>
      <c r="D32" s="2">
        <f t="shared" si="1"/>
        <v>25123.1044379151</v>
      </c>
      <c r="E32" s="2">
        <f t="shared" si="2"/>
        <v>720333.1078362139</v>
      </c>
      <c r="F32" s="2">
        <f t="shared" si="5"/>
        <v>426341.1688109015</v>
      </c>
      <c r="G32" s="2">
        <f t="shared" si="3"/>
        <v>1146674.276647116</v>
      </c>
      <c r="H32" s="2">
        <f t="shared" si="6"/>
        <v>146674.2766471104</v>
      </c>
    </row>
    <row r="33" spans="8:8">
      <c r="A33" s="1">
        <v>13.0</v>
      </c>
      <c r="B33" s="2">
        <f t="shared" si="4"/>
        <v>720333.1078362139</v>
      </c>
      <c r="C33" s="2">
        <f t="shared" si="0"/>
        <v>10054.64963021382</v>
      </c>
      <c r="D33" s="2">
        <f t="shared" si="1"/>
        <v>25473.781104027697</v>
      </c>
      <c r="E33" s="2">
        <f t="shared" si="2"/>
        <v>694859.3267321864</v>
      </c>
      <c r="F33" s="2">
        <f t="shared" si="5"/>
        <v>461869.5995451435</v>
      </c>
      <c r="G33" s="2">
        <f t="shared" si="3"/>
        <v>1156728.9262773301</v>
      </c>
      <c r="H33" s="2">
        <f t="shared" si="6"/>
        <v>156728.9262773238</v>
      </c>
    </row>
    <row r="34" spans="8:8">
      <c r="A34" s="1">
        <v>14.0</v>
      </c>
      <c r="B34" s="2">
        <f t="shared" si="4"/>
        <v>694859.3267321864</v>
      </c>
      <c r="C34" s="2">
        <f t="shared" si="0"/>
        <v>9699.078102303436</v>
      </c>
      <c r="D34" s="2">
        <f t="shared" si="1"/>
        <v>25829.352631938058</v>
      </c>
      <c r="E34" s="2">
        <f t="shared" si="2"/>
        <v>669029.974100248</v>
      </c>
      <c r="F34" s="2">
        <f t="shared" si="5"/>
        <v>497398.0302793855</v>
      </c>
      <c r="G34" s="2">
        <f t="shared" si="3"/>
        <v>1166428.0043796338</v>
      </c>
      <c r="H34" s="2">
        <f t="shared" si="6"/>
        <v>166428.00437962744</v>
      </c>
    </row>
    <row r="35" spans="8:8">
      <c r="A35" s="1">
        <v>15.0</v>
      </c>
      <c r="B35" s="2">
        <f t="shared" si="4"/>
        <v>669029.974100248</v>
      </c>
      <c r="C35" s="2">
        <f t="shared" si="0"/>
        <v>9338.543388482629</v>
      </c>
      <c r="D35" s="2">
        <f t="shared" si="1"/>
        <v>26189.887345758867</v>
      </c>
      <c r="E35" s="2">
        <f t="shared" si="2"/>
        <v>642840.0867544891</v>
      </c>
      <c r="F35" s="2">
        <f t="shared" si="5"/>
        <v>532926.4610136275</v>
      </c>
      <c r="G35" s="2">
        <f t="shared" si="3"/>
        <v>1175766.547768117</v>
      </c>
      <c r="H35" s="2">
        <f t="shared" si="6"/>
        <v>175766.54776810962</v>
      </c>
    </row>
    <row r="36" spans="8:8">
      <c r="A36" s="1">
        <v>16.0</v>
      </c>
      <c r="B36" s="2">
        <f t="shared" si="4"/>
        <v>642840.0867544891</v>
      </c>
      <c r="C36" s="2">
        <f t="shared" si="0"/>
        <v>8972.976210948078</v>
      </c>
      <c r="D36" s="2">
        <f t="shared" si="1"/>
        <v>26555.454523293418</v>
      </c>
      <c r="E36" s="2">
        <f t="shared" si="2"/>
        <v>616284.6322311956</v>
      </c>
      <c r="F36" s="2">
        <f t="shared" si="5"/>
        <v>568454.8917478696</v>
      </c>
      <c r="G36" s="2">
        <f t="shared" si="3"/>
        <v>1184739.523979066</v>
      </c>
      <c r="H36" s="2">
        <f t="shared" si="6"/>
        <v>184739.52397905808</v>
      </c>
    </row>
    <row r="37" spans="8:8">
      <c r="A37" s="1">
        <v>17.0</v>
      </c>
      <c r="B37" s="2">
        <f t="shared" si="4"/>
        <v>616284.6322311956</v>
      </c>
      <c r="C37" s="2">
        <f t="shared" si="0"/>
        <v>8602.306324893772</v>
      </c>
      <c r="D37" s="2">
        <f t="shared" si="1"/>
        <v>26926.12440934773</v>
      </c>
      <c r="E37" s="2">
        <f t="shared" si="2"/>
        <v>589358.5078218484</v>
      </c>
      <c r="F37" s="2">
        <f t="shared" si="5"/>
        <v>603983.3224821115</v>
      </c>
      <c r="G37" s="2">
        <f t="shared" si="3"/>
        <v>1193341.83030396</v>
      </c>
      <c r="H37" s="2">
        <f t="shared" si="6"/>
        <v>193341.83030395178</v>
      </c>
    </row>
    <row r="38" spans="8:8">
      <c r="A38" s="1">
        <v>18.0</v>
      </c>
      <c r="B38" s="2">
        <f t="shared" si="4"/>
        <v>589358.5078218484</v>
      </c>
      <c r="C38" s="2">
        <f t="shared" si="0"/>
        <v>8226.462505013302</v>
      </c>
      <c r="D38" s="2">
        <f t="shared" si="1"/>
        <v>27301.968229228198</v>
      </c>
      <c r="E38" s="2">
        <f t="shared" si="2"/>
        <v>562056.5395926199</v>
      </c>
      <c r="F38" s="2">
        <f t="shared" si="5"/>
        <v>639511.7532163535</v>
      </c>
      <c r="G38" s="2">
        <f t="shared" si="3"/>
        <v>1201568.292808974</v>
      </c>
      <c r="H38" s="2">
        <f t="shared" si="6"/>
        <v>201568.2928089653</v>
      </c>
    </row>
    <row r="39" spans="8:8">
      <c r="A39" s="1">
        <v>19.0</v>
      </c>
      <c r="B39" s="2">
        <f t="shared" si="4"/>
        <v>562056.5395926199</v>
      </c>
      <c r="C39" s="2">
        <f t="shared" si="0"/>
        <v>7845.372531813653</v>
      </c>
      <c r="D39" s="2">
        <f t="shared" si="1"/>
        <v>27683.05820242785</v>
      </c>
      <c r="E39" s="2">
        <f t="shared" si="2"/>
        <v>534373.481390192</v>
      </c>
      <c r="F39" s="2">
        <f t="shared" si="5"/>
        <v>675040.1839505954</v>
      </c>
      <c r="G39" s="2">
        <f t="shared" si="3"/>
        <v>1209413.665340787</v>
      </c>
      <c r="H39" s="2">
        <f t="shared" si="6"/>
        <v>209413.66534077865</v>
      </c>
    </row>
    <row r="40" spans="8:8">
      <c r="A40" s="1">
        <v>20.0</v>
      </c>
      <c r="B40" s="2">
        <f t="shared" si="4"/>
        <v>534373.481390192</v>
      </c>
      <c r="C40" s="2">
        <f t="shared" si="0"/>
        <v>7458.963177738098</v>
      </c>
      <c r="D40" s="2">
        <f t="shared" si="1"/>
        <v>28069.467556503398</v>
      </c>
      <c r="E40" s="2">
        <f t="shared" si="2"/>
        <v>506304.01383368863</v>
      </c>
      <c r="F40" s="2">
        <f t="shared" si="5"/>
        <v>710568.6146848365</v>
      </c>
      <c r="G40" s="2">
        <f t="shared" si="3"/>
        <v>1216872.628518526</v>
      </c>
      <c r="H40" s="2">
        <f t="shared" si="6"/>
        <v>216872.6285185171</v>
      </c>
    </row>
    <row r="41" spans="8:8">
      <c r="A41" s="1">
        <v>21.0</v>
      </c>
      <c r="B41" s="2">
        <f t="shared" si="4"/>
        <v>506304.01383368863</v>
      </c>
      <c r="C41" s="2">
        <f t="shared" si="0"/>
        <v>7067.160193095237</v>
      </c>
      <c r="D41" s="2">
        <f t="shared" si="1"/>
        <v>28461.27054114626</v>
      </c>
      <c r="E41" s="2">
        <f t="shared" si="2"/>
        <v>477842.7432925427</v>
      </c>
      <c r="F41" s="2">
        <f t="shared" si="5"/>
        <v>746097.0454190786</v>
      </c>
      <c r="G41" s="2">
        <f t="shared" si="3"/>
        <v>1223939.788711622</v>
      </c>
      <c r="H41" s="2">
        <f t="shared" si="6"/>
        <v>223939.78871161226</v>
      </c>
    </row>
    <row r="42" spans="8:8" ht="15.0" customFormat="1">
      <c r="A42" s="1">
        <v>22.0</v>
      </c>
      <c r="B42" s="2">
        <f t="shared" si="4"/>
        <v>477842.7432925427</v>
      </c>
      <c r="C42" s="2">
        <f t="shared" si="0"/>
        <v>6669.888291791743</v>
      </c>
      <c r="D42" s="2">
        <f t="shared" si="1"/>
        <v>28858.542442449758</v>
      </c>
      <c r="E42" s="2">
        <f t="shared" si="2"/>
        <v>448984.2008500932</v>
      </c>
      <c r="F42" s="2">
        <f t="shared" si="5"/>
        <v>781625.4761533205</v>
      </c>
      <c r="G42" s="2">
        <f t="shared" si="3"/>
        <v>1230609.677003414</v>
      </c>
      <c r="H42" s="2">
        <f t="shared" si="6"/>
        <v>230609.67700340375</v>
      </c>
      <c r="I42" s="3"/>
    </row>
    <row r="43" spans="8:8">
      <c r="A43" s="1">
        <v>23.0</v>
      </c>
      <c r="B43" s="2">
        <f t="shared" si="4"/>
        <v>448984.2008500932</v>
      </c>
      <c r="C43" s="2">
        <f t="shared" si="0"/>
        <v>6267.071136865885</v>
      </c>
      <c r="D43" s="2">
        <f t="shared" si="1"/>
        <v>29261.35959737561</v>
      </c>
      <c r="E43" s="2">
        <f t="shared" si="2"/>
        <v>419722.84125271736</v>
      </c>
      <c r="F43" s="2">
        <f t="shared" si="5"/>
        <v>817153.9068875625</v>
      </c>
      <c r="G43" s="2">
        <f t="shared" si="3"/>
        <v>1236876.74814028</v>
      </c>
      <c r="H43" s="2">
        <f t="shared" si="6"/>
        <v>236876.7481402699</v>
      </c>
    </row>
    <row r="44" spans="8:8">
      <c r="A44" s="1">
        <v>24.0</v>
      </c>
      <c r="B44" s="2">
        <f t="shared" si="4"/>
        <v>419722.84125271736</v>
      </c>
      <c r="C44" s="2">
        <f t="shared" si="0"/>
        <v>5858.63132581918</v>
      </c>
      <c r="D44" s="2">
        <f t="shared" si="1"/>
        <v>29669.799408422317</v>
      </c>
      <c r="E44" s="2">
        <f t="shared" si="2"/>
        <v>390053.0418442947</v>
      </c>
      <c r="F44" s="2">
        <f t="shared" si="5"/>
        <v>852682.3376218044</v>
      </c>
      <c r="G44" s="2">
        <f t="shared" si="3"/>
        <v>1242735.379466099</v>
      </c>
      <c r="H44" s="2">
        <f t="shared" si="6"/>
        <v>242735.3794660892</v>
      </c>
    </row>
    <row r="45" spans="8:8">
      <c r="A45" s="1">
        <v>25.0</v>
      </c>
      <c r="B45" s="2">
        <f t="shared" si="4"/>
        <v>390053.0418442947</v>
      </c>
      <c r="C45" s="2">
        <f t="shared" si="0"/>
        <v>5444.49037574328</v>
      </c>
      <c r="D45" s="2">
        <f t="shared" si="1"/>
        <v>30083.940358498217</v>
      </c>
      <c r="E45" s="2">
        <f t="shared" si="2"/>
        <v>359969.1014857968</v>
      </c>
      <c r="F45" s="2">
        <f t="shared" si="5"/>
        <v>888210.7683560455</v>
      </c>
      <c r="G45" s="2">
        <f t="shared" si="3"/>
        <v>1248179.869841843</v>
      </c>
      <c r="H45" s="2">
        <f t="shared" si="6"/>
        <v>248179.8698418323</v>
      </c>
    </row>
    <row r="46" spans="8:8">
      <c r="A46" s="1">
        <v>26.0</v>
      </c>
      <c r="B46" s="2">
        <f t="shared" si="4"/>
        <v>359969.1014857968</v>
      </c>
      <c r="C46" s="2">
        <f t="shared" si="0"/>
        <v>5024.568708239248</v>
      </c>
      <c r="D46" s="2">
        <f t="shared" si="1"/>
        <v>30503.862026002247</v>
      </c>
      <c r="E46" s="2">
        <f t="shared" si="2"/>
        <v>329465.2394597948</v>
      </c>
      <c r="F46" s="2">
        <f t="shared" si="5"/>
        <v>923739.1990902876</v>
      </c>
      <c r="G46" s="2">
        <f t="shared" si="3"/>
        <v>1253204.438550083</v>
      </c>
      <c r="H46" s="2">
        <f t="shared" si="6"/>
        <v>253204.43855007124</v>
      </c>
    </row>
    <row r="47" spans="8:8">
      <c r="A47" s="1">
        <v>27.0</v>
      </c>
      <c r="B47" s="2">
        <f t="shared" si="4"/>
        <v>329465.2394597948</v>
      </c>
      <c r="C47" s="2">
        <f t="shared" si="0"/>
        <v>4598.785634126302</v>
      </c>
      <c r="D47" s="2">
        <f t="shared" si="1"/>
        <v>30929.645100115198</v>
      </c>
      <c r="E47" s="2">
        <f t="shared" si="2"/>
        <v>298535.5943596798</v>
      </c>
      <c r="F47" s="2">
        <f t="shared" si="5"/>
        <v>959267.6298245295</v>
      </c>
      <c r="G47" s="2">
        <f t="shared" si="3"/>
        <v>1257803.22418421</v>
      </c>
      <c r="H47" s="2">
        <f t="shared" si="6"/>
        <v>257803.22418419732</v>
      </c>
    </row>
    <row r="48" spans="8:8">
      <c r="A48" s="1">
        <v>28.0</v>
      </c>
      <c r="B48" s="2">
        <f t="shared" si="4"/>
        <v>298535.5943596798</v>
      </c>
      <c r="C48" s="2">
        <f t="shared" si="0"/>
        <v>4167.059337937198</v>
      </c>
      <c r="D48" s="2">
        <f t="shared" si="1"/>
        <v>31361.371396304297</v>
      </c>
      <c r="E48" s="2">
        <f t="shared" si="2"/>
        <v>267174.22296337574</v>
      </c>
      <c r="F48" s="2">
        <f t="shared" si="5"/>
        <v>994796.0605587715</v>
      </c>
      <c r="G48" s="2">
        <f>E48+F48</f>
        <v>1261970.283522148</v>
      </c>
      <c r="H48" s="2">
        <f t="shared" si="6"/>
        <v>261970.28352213418</v>
      </c>
    </row>
    <row r="49" spans="8:8">
      <c r="A49" s="1">
        <v>29.0</v>
      </c>
      <c r="B49" s="2">
        <f t="shared" si="4"/>
        <v>267174.22296337574</v>
      </c>
      <c r="C49" s="2">
        <f t="shared" si="0"/>
        <v>3729.30686219712</v>
      </c>
      <c r="D49" s="2">
        <f t="shared" si="1"/>
        <v>31799.123872044376</v>
      </c>
      <c r="E49" s="2">
        <f t="shared" si="2"/>
        <v>235375.09909133162</v>
      </c>
      <c r="F49" s="2">
        <f t="shared" si="5"/>
        <v>1030324.4912930134</v>
      </c>
      <c r="G49" s="2">
        <f>E49+F49</f>
        <v>1265699.590384342</v>
      </c>
      <c r="H49" s="2">
        <f t="shared" si="6"/>
        <v>265699.5903843311</v>
      </c>
    </row>
    <row r="50" spans="8:8">
      <c r="A50" s="1">
        <v>30.0</v>
      </c>
      <c r="B50" s="2">
        <f t="shared" si="4"/>
        <v>235375.09909133162</v>
      </c>
      <c r="C50" s="2">
        <f t="shared" si="0"/>
        <v>3285.4440914831707</v>
      </c>
      <c r="D50" s="2">
        <f t="shared" si="1"/>
        <v>32242.98664275833</v>
      </c>
      <c r="E50" s="2">
        <f t="shared" si="2"/>
        <v>203132.1124485737</v>
      </c>
      <c r="F50" s="2">
        <f t="shared" si="5"/>
        <v>1065852.9220272515</v>
      </c>
      <c r="G50" s="2">
        <f t="shared" si="7" ref="G50:G56">E50+F50</f>
        <v>1268985.034475824</v>
      </c>
      <c r="H50" s="2">
        <f t="shared" si="6"/>
        <v>268985.0344758142</v>
      </c>
    </row>
    <row r="51" spans="8:8">
      <c r="A51" s="1">
        <v>31.0</v>
      </c>
      <c r="B51" s="2">
        <f t="shared" si="4"/>
        <v>203132.1124485737</v>
      </c>
      <c r="C51" s="2">
        <f t="shared" si="0"/>
        <v>2835.3857362613417</v>
      </c>
      <c r="D51" s="2">
        <f t="shared" si="1"/>
        <v>32693.044997980156</v>
      </c>
      <c r="E51" s="2">
        <f t="shared" si="2"/>
        <v>170439.06745059378</v>
      </c>
      <c r="F51" s="2">
        <f t="shared" si="5"/>
        <v>1101381.3527614917</v>
      </c>
      <c r="G51" s="2">
        <f t="shared" si="7"/>
        <v>1271820.420212084</v>
      </c>
      <c r="H51" s="2">
        <f t="shared" si="6"/>
        <v>271820.42021207535</v>
      </c>
    </row>
    <row r="52" spans="8:8">
      <c r="A52" s="1">
        <v>32.0</v>
      </c>
      <c r="B52" s="2">
        <f t="shared" si="4"/>
        <v>170439.06745059378</v>
      </c>
      <c r="C52" s="2">
        <f t="shared" si="0"/>
        <v>2379.0453164978717</v>
      </c>
      <c r="D52" s="2">
        <f t="shared" si="1"/>
        <v>33149.38541774363</v>
      </c>
      <c r="E52" s="2">
        <f t="shared" si="2"/>
        <v>137289.6820328504</v>
      </c>
      <c r="F52" s="2">
        <f t="shared" si="5"/>
        <v>1136909.7834957317</v>
      </c>
      <c r="G52" s="2">
        <f t="shared" si="7"/>
        <v>1274199.46552858</v>
      </c>
      <c r="H52" s="2">
        <f t="shared" si="6"/>
        <v>274199.46552857285</v>
      </c>
    </row>
    <row r="53" spans="8:8">
      <c r="A53" s="1">
        <v>33.0</v>
      </c>
      <c r="B53" s="2">
        <f t="shared" si="4"/>
        <v>137289.6820328504</v>
      </c>
      <c r="C53" s="2">
        <f t="shared" si="0"/>
        <v>1916.3351450418704</v>
      </c>
      <c r="D53" s="2">
        <f t="shared" si="1"/>
        <v>33612.09558919963</v>
      </c>
      <c r="E53" s="2">
        <f t="shared" si="2"/>
        <v>103677.58644365039</v>
      </c>
      <c r="F53" s="2">
        <f t="shared" si="5"/>
        <v>1172438.2142299716</v>
      </c>
      <c r="G53" s="2">
        <f t="shared" si="7"/>
        <v>1276115.80067362</v>
      </c>
      <c r="H53" s="2">
        <f t="shared" si="6"/>
        <v>276115.8006736149</v>
      </c>
    </row>
    <row r="54" spans="8:8">
      <c r="A54" s="1">
        <v>34.0</v>
      </c>
      <c r="B54" s="2">
        <f t="shared" si="4"/>
        <v>103677.58644365039</v>
      </c>
      <c r="C54" s="2">
        <f t="shared" si="0"/>
        <v>1447.1663107759534</v>
      </c>
      <c r="D54" s="2">
        <f t="shared" si="1"/>
        <v>34081.264423465545</v>
      </c>
      <c r="E54" s="2">
        <f t="shared" si="2"/>
        <v>69596.3220201845</v>
      </c>
      <c r="F54" s="2">
        <f t="shared" si="5"/>
        <v>1207966.6449642116</v>
      </c>
      <c r="G54" s="2">
        <f t="shared" si="7"/>
        <v>1277562.9669843945</v>
      </c>
      <c r="H54" s="2">
        <f t="shared" si="6"/>
        <v>277562.966984391</v>
      </c>
    </row>
    <row r="55" spans="8:8">
      <c r="A55" s="1">
        <v>35.0</v>
      </c>
      <c r="B55" s="2">
        <f t="shared" si="4"/>
        <v>69596.3220201845</v>
      </c>
      <c r="C55" s="2">
        <f t="shared" si="0"/>
        <v>971.448661531742</v>
      </c>
      <c r="D55" s="2">
        <f t="shared" si="1"/>
        <v>34556.982072709754</v>
      </c>
      <c r="E55" s="2">
        <f t="shared" si="2"/>
        <v>35039.3399474747</v>
      </c>
      <c r="F55" s="2">
        <f t="shared" si="5"/>
        <v>1243495.0756984516</v>
      </c>
      <c r="G55" s="2">
        <f t="shared" si="7"/>
        <v>1278534.4156459246</v>
      </c>
      <c r="H55" s="2">
        <f t="shared" si="6"/>
        <v>278534.4156459227</v>
      </c>
    </row>
    <row r="56" spans="8:8">
      <c r="A56" s="1">
        <v>36.0</v>
      </c>
      <c r="B56" s="2">
        <f t="shared" si="4"/>
        <v>35039.3399474747</v>
      </c>
      <c r="C56" s="2">
        <f t="shared" si="0"/>
        <v>489.09078676683436</v>
      </c>
      <c r="D56" s="2">
        <f t="shared" si="1"/>
        <v>35039.33994747466</v>
      </c>
      <c r="E56" s="2">
        <f t="shared" si="2"/>
        <v>0.0</v>
      </c>
      <c r="F56" s="2">
        <f t="shared" si="5"/>
        <v>1279023.5064326916</v>
      </c>
      <c r="G56" s="2">
        <f t="shared" si="7"/>
        <v>1279023.50643269</v>
      </c>
      <c r="H56" s="2">
        <f t="shared" si="6"/>
        <v>279023.50643268984</v>
      </c>
    </row>
    <row r="57" spans="8:8">
      <c r="B57" s="3">
        <f t="shared" si="4"/>
        <v>0.0</v>
      </c>
      <c r="C57" s="3">
        <f t="shared" si="0"/>
        <v>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Wondwossen Philemon</dc:creator>
  <dcterms:created xsi:type="dcterms:W3CDTF">2018-04-04T21:14:36Z</dcterms:created>
  <dcterms:modified xsi:type="dcterms:W3CDTF">2020-01-29T19:32:46Z</dcterms:modified>
</cp:coreProperties>
</file>