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960" windowHeight="14385" activeTab="1"/>
  </bookViews>
  <sheets>
    <sheet name="Main" sheetId="2" r:id="rId1"/>
    <sheet name="Model" sheetId="1" r:id="rId2"/>
  </sheets>
  <calcPr calcId="144525"/>
</workbook>
</file>

<file path=xl/calcChain.xml><?xml version="1.0" encoding="utf-8"?>
<calcChain xmlns="http://schemas.openxmlformats.org/spreadsheetml/2006/main">
  <c r="H13" i="1" l="1"/>
  <c r="H8" i="1"/>
  <c r="L19" i="1"/>
  <c r="L18" i="1"/>
  <c r="L16" i="1"/>
  <c r="L14" i="1"/>
  <c r="L13" i="1"/>
  <c r="T13" i="1"/>
  <c r="T8" i="1"/>
  <c r="U13" i="1"/>
  <c r="U8" i="1"/>
  <c r="V13" i="1"/>
  <c r="V8" i="1"/>
  <c r="U2" i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H14" i="1" l="1"/>
  <c r="H16" i="1" s="1"/>
  <c r="H18" i="1" s="1"/>
  <c r="H19" i="1" s="1"/>
  <c r="T14" i="1"/>
  <c r="T16" i="1" s="1"/>
  <c r="T18" i="1" s="1"/>
  <c r="T19" i="1" s="1"/>
  <c r="U14" i="1"/>
  <c r="U16" i="1" s="1"/>
  <c r="U18" i="1" s="1"/>
  <c r="U19" i="1" s="1"/>
  <c r="L8" i="1"/>
  <c r="J6" i="2"/>
  <c r="J5" i="2"/>
  <c r="J4" i="2"/>
  <c r="J7" i="2" s="1"/>
  <c r="V14" i="1"/>
  <c r="V16" i="1" s="1"/>
  <c r="V18" i="1" s="1"/>
  <c r="V19" i="1" s="1"/>
</calcChain>
</file>

<file path=xl/sharedStrings.xml><?xml version="1.0" encoding="utf-8"?>
<sst xmlns="http://schemas.openxmlformats.org/spreadsheetml/2006/main" count="39" uniqueCount="38">
  <si>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</si>
  <si>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</si>
  <si>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</si>
  <si>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</si>
  <si>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</si>
  <si>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</si>
  <si>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</si>
  <si>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</si>
  <si>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</si>
  <si>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</si>
  <si>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</si>
  <si>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</si>
  <si>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</si>
  <si>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</si>
  <si>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</si>
  <si>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</si>
  <si>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Price</t>
  </si>
  <si>
    <t>Shares</t>
  </si>
  <si>
    <t>MC</t>
  </si>
  <si>
    <t>Cash</t>
  </si>
  <si>
    <t>Debt</t>
  </si>
  <si>
    <t>EV</t>
  </si>
  <si>
    <t>Revenue</t>
  </si>
  <si>
    <t>COGS</t>
  </si>
  <si>
    <t>Gross Margin</t>
  </si>
  <si>
    <t>S&amp;M</t>
  </si>
  <si>
    <t>PD</t>
  </si>
  <si>
    <t>G&amp;A</t>
  </si>
  <si>
    <t>Interest Income</t>
  </si>
  <si>
    <t>Provision for transaction losses</t>
  </si>
  <si>
    <t>Operation Expenses</t>
  </si>
  <si>
    <t>Operating Income</t>
  </si>
  <si>
    <t>Pretax Income</t>
  </si>
  <si>
    <t>Taxes</t>
  </si>
  <si>
    <t>Net Income</t>
  </si>
  <si>
    <t>EPS</t>
  </si>
  <si>
    <t>GMV</t>
  </si>
  <si>
    <t>Buyer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</si>
</sst>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2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J8"/>
  <sheetViews>
    <sheetView workbookViewId="0">
      <selection activeCell="J4" sqref="J4"/>
    </sheetView>
  </sheetViews>
  <sheetFormatPr defaultRowHeight="14.25" x14ac:dyDescent="0.2"/>
  <cols>
    <col min="1" max="16384" width="9" style="1"/>
  </cols>
  <sheetData>
    <row r="2" spans="9:10" x14ac:dyDescent="0.2">
      <c r="I2" s="1" t="s">
        <v>16</v>
      </c>
      <c r="J2" s="1">
        <v>32.130000000000003</v>
      </c>
    </row>
    <row r="3" spans="9:10" x14ac:dyDescent="0.2">
      <c r="I3" s="1" t="s">
        <v>17</v>
      </c>
      <c r="J3" s="2">
        <v>1129</v>
      </c>
    </row>
    <row r="4" spans="9:10" x14ac:dyDescent="0.2">
      <c r="I4" s="1" t="s">
        <v>18</v>
      </c>
      <c r="J4" s="2">
        <f>J2*J3</f>
        <v>36274.770000000004</v>
      </c>
    </row>
    <row r="5" spans="9:10" x14ac:dyDescent="0.2">
      <c r="I5" s="1" t="s">
        <v>19</v>
      </c>
      <c r="J5" s="2">
        <f>2001+6085+3541</f>
        <v>11627</v>
      </c>
    </row>
    <row r="6" spans="9:10" x14ac:dyDescent="0.2">
      <c r="I6" s="1" t="s">
        <v>20</v>
      </c>
      <c r="J6" s="2">
        <f>9054</f>
        <v>9054</v>
      </c>
    </row>
    <row r="7" spans="9:10" x14ac:dyDescent="0.2">
      <c r="I7" s="1" t="s">
        <v>21</v>
      </c>
      <c r="J7" s="2">
        <f>J4-J5+J6</f>
        <v>33701.770000000004</v>
      </c>
    </row>
    <row r="8" spans="9:10" x14ac:dyDescent="0.2">
      <c r="J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0"/>
  <sheetViews>
    <sheetView tabSelected="1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H6" sqref="H6"/>
    </sheetView>
  </sheetViews>
  <sheetFormatPr defaultRowHeight="14.25" x14ac:dyDescent="0.2"/>
  <cols>
    <col min="1" max="1" width="4.5" style="1" customWidth="1"/>
    <col min="2" max="2" width="26.125" style="1" customWidth="1"/>
    <col min="3" max="16384" width="9" style="1"/>
  </cols>
  <sheetData>
    <row r="2" spans="2:37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T2" s="1">
        <v>2013</v>
      </c>
      <c r="U2" s="1">
        <f>T2+1</f>
        <v>2014</v>
      </c>
      <c r="V2" s="1">
        <f t="shared" ref="V2:AG2" si="0">U2+1</f>
        <v>2015</v>
      </c>
      <c r="W2" s="1">
        <f t="shared" si="0"/>
        <v>2016</v>
      </c>
      <c r="X2" s="1">
        <f t="shared" si="0"/>
        <v>2017</v>
      </c>
      <c r="Y2" s="1">
        <f t="shared" si="0"/>
        <v>2018</v>
      </c>
      <c r="Z2" s="1">
        <f t="shared" si="0"/>
        <v>2019</v>
      </c>
      <c r="AA2" s="1">
        <f t="shared" si="0"/>
        <v>2020</v>
      </c>
      <c r="AB2" s="1">
        <f t="shared" si="0"/>
        <v>2021</v>
      </c>
      <c r="AC2" s="1">
        <f t="shared" si="0"/>
        <v>2022</v>
      </c>
      <c r="AD2" s="1">
        <f t="shared" si="0"/>
        <v>2023</v>
      </c>
      <c r="AE2" s="1">
        <f t="shared" si="0"/>
        <v>2024</v>
      </c>
      <c r="AF2" s="1">
        <f t="shared" si="0"/>
        <v>2025</v>
      </c>
      <c r="AG2" s="1">
        <f t="shared" si="0"/>
        <v>2026</v>
      </c>
      <c r="AH2" s="1">
        <f>AG2+1</f>
        <v>2027</v>
      </c>
      <c r="AI2" s="1">
        <f>AH2+1</f>
        <v>2028</v>
      </c>
      <c r="AJ2" s="1">
        <f>AI2+1</f>
        <v>2029</v>
      </c>
      <c r="AK2" s="1">
        <f>AJ2+1</f>
        <v>2030</v>
      </c>
    </row>
    <row r="3" spans="2:37" s="2" customFormat="1" x14ac:dyDescent="0.2">
      <c r="B3" s="2" t="s">
        <v>36</v>
      </c>
      <c r="L3" s="2">
        <v>20900</v>
      </c>
    </row>
    <row r="4" spans="2:37" x14ac:dyDescent="0.2">
      <c r="B4" s="1" t="s">
        <v>37</v>
      </c>
    </row>
    <row r="6" spans="2:37" s="3" customFormat="1" ht="13.5" customHeight="1" x14ac:dyDescent="0.25">
      <c r="B6" s="3" t="s">
        <v>22</v>
      </c>
      <c r="H6" s="5">
        <v>2110</v>
      </c>
      <c r="L6" s="5">
        <v>2230</v>
      </c>
      <c r="T6" s="5">
        <v>8257</v>
      </c>
      <c r="U6" s="5">
        <v>8790</v>
      </c>
      <c r="V6" s="5">
        <v>8592</v>
      </c>
    </row>
    <row r="7" spans="2:37" x14ac:dyDescent="0.2">
      <c r="B7" s="1" t="s">
        <v>23</v>
      </c>
      <c r="H7" s="2">
        <v>434</v>
      </c>
      <c r="L7" s="2">
        <v>493</v>
      </c>
      <c r="T7" s="2">
        <v>1492</v>
      </c>
      <c r="U7" s="2">
        <v>1663</v>
      </c>
      <c r="V7" s="2">
        <v>1771</v>
      </c>
    </row>
    <row r="8" spans="2:37" x14ac:dyDescent="0.2">
      <c r="B8" s="1" t="s">
        <v>24</v>
      </c>
      <c r="H8" s="2">
        <f>H6-H7</f>
        <v>1676</v>
      </c>
      <c r="L8" s="2">
        <f>L6-L7</f>
        <v>1737</v>
      </c>
      <c r="T8" s="2">
        <f>T6-T7</f>
        <v>6765</v>
      </c>
      <c r="U8" s="2">
        <f>U6-U7</f>
        <v>7127</v>
      </c>
      <c r="V8" s="2">
        <f>V6-V7</f>
        <v>6821</v>
      </c>
    </row>
    <row r="9" spans="2:37" x14ac:dyDescent="0.2">
      <c r="B9" s="1" t="s">
        <v>25</v>
      </c>
      <c r="H9" s="2">
        <v>588</v>
      </c>
      <c r="L9" s="2">
        <v>622</v>
      </c>
      <c r="T9" s="2">
        <v>2144</v>
      </c>
      <c r="U9" s="2">
        <v>2442</v>
      </c>
      <c r="V9" s="2">
        <v>2267</v>
      </c>
    </row>
    <row r="10" spans="2:37" x14ac:dyDescent="0.2">
      <c r="B10" s="1" t="s">
        <v>26</v>
      </c>
      <c r="H10" s="2">
        <v>232</v>
      </c>
      <c r="L10" s="2">
        <v>295</v>
      </c>
      <c r="T10" s="2">
        <v>915</v>
      </c>
      <c r="U10" s="2">
        <v>983</v>
      </c>
      <c r="V10" s="2">
        <v>923</v>
      </c>
    </row>
    <row r="11" spans="2:37" x14ac:dyDescent="0.2">
      <c r="B11" s="1" t="s">
        <v>27</v>
      </c>
      <c r="H11" s="2">
        <v>353</v>
      </c>
      <c r="L11" s="2">
        <v>218</v>
      </c>
      <c r="T11" s="2">
        <v>880</v>
      </c>
      <c r="U11" s="2">
        <v>889</v>
      </c>
      <c r="V11" s="2">
        <v>1122</v>
      </c>
    </row>
    <row r="12" spans="2:37" x14ac:dyDescent="0.2">
      <c r="B12" s="1" t="s">
        <v>29</v>
      </c>
      <c r="H12" s="2">
        <v>65</v>
      </c>
      <c r="L12" s="2">
        <v>64</v>
      </c>
      <c r="T12" s="2">
        <v>236</v>
      </c>
      <c r="U12" s="2">
        <v>262</v>
      </c>
      <c r="V12" s="2">
        <v>271</v>
      </c>
    </row>
    <row r="13" spans="2:37" x14ac:dyDescent="0.2">
      <c r="B13" s="1" t="s">
        <v>30</v>
      </c>
      <c r="H13" s="2">
        <f>SUM(H9:H12)</f>
        <v>1238</v>
      </c>
      <c r="L13" s="2">
        <f>SUM(L9:L12)</f>
        <v>1199</v>
      </c>
      <c r="T13" s="2">
        <f>SUM(T9:T12)</f>
        <v>4175</v>
      </c>
      <c r="U13" s="2">
        <f>SUM(U9:U12)</f>
        <v>4576</v>
      </c>
      <c r="V13" s="2">
        <f>SUM(V9:V12)</f>
        <v>4583</v>
      </c>
    </row>
    <row r="14" spans="2:37" x14ac:dyDescent="0.2">
      <c r="B14" s="1" t="s">
        <v>31</v>
      </c>
      <c r="H14" s="2">
        <f>H8-H13</f>
        <v>438</v>
      </c>
      <c r="L14" s="2">
        <f>L8-L13</f>
        <v>538</v>
      </c>
      <c r="T14" s="2">
        <f>T8-T13</f>
        <v>2590</v>
      </c>
      <c r="U14" s="2">
        <f>U8-U13</f>
        <v>2551</v>
      </c>
      <c r="V14" s="2">
        <f>V8-V13</f>
        <v>2238</v>
      </c>
    </row>
    <row r="15" spans="2:37" x14ac:dyDescent="0.2">
      <c r="B15" s="1" t="s">
        <v>28</v>
      </c>
      <c r="H15" s="2">
        <v>124</v>
      </c>
      <c r="L15" s="2">
        <v>-8</v>
      </c>
      <c r="T15" s="2">
        <v>117</v>
      </c>
      <c r="U15" s="2">
        <v>39</v>
      </c>
      <c r="V15" s="2">
        <v>209</v>
      </c>
    </row>
    <row r="16" spans="2:37" x14ac:dyDescent="0.2">
      <c r="B16" s="1" t="s">
        <v>32</v>
      </c>
      <c r="H16" s="2">
        <f>H14+H15</f>
        <v>562</v>
      </c>
      <c r="L16" s="2">
        <f>L14+L15</f>
        <v>530</v>
      </c>
      <c r="T16" s="2">
        <f>T14+T15</f>
        <v>2707</v>
      </c>
      <c r="U16" s="2">
        <f>U14+U15</f>
        <v>2590</v>
      </c>
      <c r="V16" s="2">
        <f>V14+V15</f>
        <v>2447</v>
      </c>
    </row>
    <row r="17" spans="2:22" x14ac:dyDescent="0.2">
      <c r="B17" s="1" t="s">
        <v>33</v>
      </c>
      <c r="H17" s="2">
        <v>122</v>
      </c>
      <c r="L17" s="2">
        <v>86</v>
      </c>
      <c r="T17" s="2">
        <v>504</v>
      </c>
      <c r="U17" s="2">
        <v>3380</v>
      </c>
      <c r="V17" s="2">
        <v>459</v>
      </c>
    </row>
    <row r="18" spans="2:22" x14ac:dyDescent="0.2">
      <c r="B18" s="1" t="s">
        <v>34</v>
      </c>
      <c r="H18" s="2">
        <f>H16-H17</f>
        <v>440</v>
      </c>
      <c r="L18" s="2">
        <f>L16-L17</f>
        <v>444</v>
      </c>
      <c r="T18" s="2">
        <f>T16-T17</f>
        <v>2203</v>
      </c>
      <c r="U18" s="2">
        <f>U16-U17</f>
        <v>-790</v>
      </c>
      <c r="V18" s="2">
        <f>V16-V17</f>
        <v>1988</v>
      </c>
    </row>
    <row r="19" spans="2:22" x14ac:dyDescent="0.2">
      <c r="B19" s="1" t="s">
        <v>35</v>
      </c>
      <c r="H19" s="4">
        <f>H18/H20</f>
        <v>0.35918367346938773</v>
      </c>
      <c r="L19" s="4">
        <f>L18/L20</f>
        <v>0.38642297650130547</v>
      </c>
      <c r="T19" s="4">
        <f>T18/T20</f>
        <v>1.6778370144706778</v>
      </c>
      <c r="U19" s="4">
        <f>U18/U20</f>
        <v>-0.63149480415667469</v>
      </c>
      <c r="V19" s="4">
        <f>V18/V20</f>
        <v>1.6295081967213114</v>
      </c>
    </row>
    <row r="20" spans="2:22" x14ac:dyDescent="0.2">
      <c r="B20" s="1" t="s">
        <v>17</v>
      </c>
      <c r="H20" s="2">
        <v>1225</v>
      </c>
      <c r="L20" s="2">
        <v>1149</v>
      </c>
      <c r="T20" s="2">
        <v>1313</v>
      </c>
      <c r="U20" s="2">
        <v>1251</v>
      </c>
      <c r="V20" s="2">
        <v>1220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LOOK</dc:creator>
  <cp:lastModifiedBy>LOOK</cp:lastModifiedBy>
  <dcterms:created xsi:type="dcterms:W3CDTF">2016-10-07T05:46:37Z</dcterms:created>
  <dcterms:modified xsi:type="dcterms:W3CDTF">2016-10-07T06:35:33Z</dcterms:modified>
</cp:coreProperties>
</file>