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OK\Desktop\stock-exchange-berkeley\investing spreadsheets\"/>
    </mc:Choice>
  </mc:AlternateContent>
  <bookViews>
    <workbookView xWindow="75" yWindow="465" windowWidth="27240" windowHeight="20535" tabRatio="500" activeTab="2"/>
  </bookViews>
  <sheets>
    <sheet name="Main" sheetId="1" r:id="rId1"/>
    <sheet name="GTS" sheetId="4" r:id="rId2"/>
    <sheet name="Model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" i="3" l="1"/>
  <c r="Z19" i="3"/>
  <c r="J19" i="3"/>
  <c r="Y19" i="3"/>
  <c r="Z48" i="3"/>
  <c r="Y48" i="3"/>
  <c r="X48" i="3"/>
  <c r="W48" i="3"/>
  <c r="J18" i="3"/>
  <c r="Y18" i="3"/>
  <c r="Y47" i="3"/>
  <c r="X47" i="3"/>
  <c r="W47" i="3"/>
  <c r="N18" i="3"/>
  <c r="Z18" i="3"/>
  <c r="Z47" i="3"/>
  <c r="Z13" i="3"/>
  <c r="Y13" i="3"/>
  <c r="X13" i="3"/>
  <c r="W13" i="3"/>
  <c r="Z12" i="3"/>
  <c r="Y12" i="3"/>
  <c r="X12" i="3"/>
  <c r="W12" i="3"/>
  <c r="Y11" i="3"/>
  <c r="X11" i="3"/>
  <c r="W11" i="3"/>
  <c r="Z11" i="3"/>
  <c r="K34" i="3"/>
  <c r="L34" i="3"/>
  <c r="M34" i="3"/>
  <c r="N34" i="3"/>
  <c r="Z34" i="3"/>
  <c r="N64" i="3"/>
  <c r="N79" i="3"/>
  <c r="N63" i="3"/>
  <c r="Z63" i="3"/>
  <c r="Z62" i="3"/>
  <c r="J20" i="3"/>
  <c r="Y20" i="3"/>
  <c r="Y21" i="3"/>
  <c r="J22" i="3"/>
  <c r="Y22" i="3"/>
  <c r="J23" i="3"/>
  <c r="Y23" i="3"/>
  <c r="J24" i="3"/>
  <c r="Y24" i="3"/>
  <c r="Y25" i="3"/>
  <c r="Y29" i="3"/>
  <c r="J31" i="3"/>
  <c r="Y31" i="3"/>
  <c r="J30" i="3"/>
  <c r="Y30" i="3"/>
  <c r="Y32" i="3"/>
  <c r="Y33" i="3"/>
  <c r="G34" i="3"/>
  <c r="H34" i="3"/>
  <c r="I34" i="3"/>
  <c r="J34" i="3"/>
  <c r="Y34" i="3"/>
  <c r="Y35" i="3"/>
  <c r="J36" i="3"/>
  <c r="Y36" i="3"/>
  <c r="Y37" i="3"/>
  <c r="X21" i="3"/>
  <c r="X25" i="3"/>
  <c r="X29" i="3"/>
  <c r="X32" i="3"/>
  <c r="X33" i="3"/>
  <c r="X35" i="3"/>
  <c r="X36" i="3"/>
  <c r="X37" i="3"/>
  <c r="Y45" i="3"/>
  <c r="Y44" i="3"/>
  <c r="Y43" i="3"/>
  <c r="X38" i="3"/>
  <c r="Y39" i="3"/>
  <c r="Y38" i="3"/>
  <c r="X28" i="3"/>
  <c r="X27" i="3"/>
  <c r="X26" i="3"/>
  <c r="N20" i="3"/>
  <c r="Z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N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N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J4" i="1"/>
  <c r="J5" i="1"/>
  <c r="J7" i="1"/>
  <c r="AU41" i="3"/>
  <c r="N82" i="3"/>
  <c r="N87" i="3"/>
  <c r="N74" i="3"/>
  <c r="N76" i="3"/>
  <c r="AA29" i="3"/>
  <c r="AA52" i="3"/>
  <c r="AA32" i="3"/>
  <c r="AA33" i="3"/>
  <c r="AA34" i="3"/>
  <c r="AB32" i="3"/>
  <c r="R60" i="3"/>
  <c r="Q60" i="3"/>
  <c r="P60" i="3"/>
  <c r="O60" i="3"/>
  <c r="N60" i="3"/>
  <c r="M60" i="3"/>
  <c r="L60" i="3"/>
  <c r="K60" i="3"/>
  <c r="AA35" i="3"/>
  <c r="AA36" i="3"/>
  <c r="AA37" i="3"/>
  <c r="AB29" i="3"/>
  <c r="AB33" i="3"/>
  <c r="AA63" i="3"/>
  <c r="AB34" i="3"/>
  <c r="AB35" i="3"/>
  <c r="AB36" i="3"/>
  <c r="AB37" i="3"/>
  <c r="AC29" i="3"/>
  <c r="AC32" i="3"/>
  <c r="AC33" i="3"/>
  <c r="AB63" i="3"/>
  <c r="AC34" i="3"/>
  <c r="AC35" i="3"/>
  <c r="AC36" i="3"/>
  <c r="AC37" i="3"/>
  <c r="AD29" i="3"/>
  <c r="AD32" i="3"/>
  <c r="AD33" i="3"/>
  <c r="AC63" i="3"/>
  <c r="AD34" i="3"/>
  <c r="AD35" i="3"/>
  <c r="AD36" i="3"/>
  <c r="AD37" i="3"/>
  <c r="AE29" i="3"/>
  <c r="AE32" i="3"/>
  <c r="AE33" i="3"/>
  <c r="AD63" i="3"/>
  <c r="AE34" i="3"/>
  <c r="AE35" i="3"/>
  <c r="AE36" i="3"/>
  <c r="AE37" i="3"/>
  <c r="AF29" i="3"/>
  <c r="AF32" i="3"/>
  <c r="AF33" i="3"/>
  <c r="AE63" i="3"/>
  <c r="AF34" i="3"/>
  <c r="AF35" i="3"/>
  <c r="AF36" i="3"/>
  <c r="AF37" i="3"/>
  <c r="AG29" i="3"/>
  <c r="AG32" i="3"/>
  <c r="AG33" i="3"/>
  <c r="AF63" i="3"/>
  <c r="AG34" i="3"/>
  <c r="AG35" i="3"/>
  <c r="AG36" i="3"/>
  <c r="AG37" i="3"/>
  <c r="AH29" i="3"/>
  <c r="AH32" i="3"/>
  <c r="AH33" i="3"/>
  <c r="AG63" i="3"/>
  <c r="AH34" i="3"/>
  <c r="AH35" i="3"/>
  <c r="AH36" i="3"/>
  <c r="AH37" i="3"/>
  <c r="AI29" i="3"/>
  <c r="AI32" i="3"/>
  <c r="AI33" i="3"/>
  <c r="AH63" i="3"/>
  <c r="AI34" i="3"/>
  <c r="AI35" i="3"/>
  <c r="AI36" i="3"/>
  <c r="AI37" i="3"/>
  <c r="AJ29" i="3"/>
  <c r="AJ32" i="3"/>
  <c r="AJ33" i="3"/>
  <c r="AI63" i="3"/>
  <c r="AJ34" i="3"/>
  <c r="AJ35" i="3"/>
  <c r="AJ36" i="3"/>
  <c r="AJ37" i="3"/>
  <c r="AK29" i="3"/>
  <c r="AK32" i="3"/>
  <c r="AK33" i="3"/>
  <c r="AJ63" i="3"/>
  <c r="AK34" i="3"/>
  <c r="AK35" i="3"/>
  <c r="AK36" i="3"/>
  <c r="AK37" i="3"/>
  <c r="AL29" i="3"/>
  <c r="AL32" i="3"/>
  <c r="AL33" i="3"/>
  <c r="AK63" i="3"/>
  <c r="AL34" i="3"/>
  <c r="AL35" i="3"/>
  <c r="AL36" i="3"/>
  <c r="AL37" i="3"/>
  <c r="AM29" i="3"/>
  <c r="AM32" i="3"/>
  <c r="AM33" i="3"/>
  <c r="AL63" i="3"/>
  <c r="AM34" i="3"/>
  <c r="AM35" i="3"/>
  <c r="AM36" i="3"/>
  <c r="AM37" i="3"/>
  <c r="AN29" i="3"/>
  <c r="AN32" i="3"/>
  <c r="AN33" i="3"/>
  <c r="AM63" i="3"/>
  <c r="AN34" i="3"/>
  <c r="AN35" i="3"/>
  <c r="AN36" i="3"/>
  <c r="AN37" i="3"/>
  <c r="AO29" i="3"/>
  <c r="AO32" i="3"/>
  <c r="AO33" i="3"/>
  <c r="AN63" i="3"/>
  <c r="AO34" i="3"/>
  <c r="AO35" i="3"/>
  <c r="AO36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AR44" i="3" a="1"/>
  <c r="AR45" i="3"/>
  <c r="AR49" i="3"/>
  <c r="N36" i="3"/>
  <c r="Z36" i="3"/>
  <c r="N22" i="3"/>
  <c r="Z22" i="3"/>
  <c r="N23" i="3"/>
  <c r="Z23" i="3"/>
  <c r="N24" i="3"/>
  <c r="Z24" i="3"/>
  <c r="Z25" i="3"/>
  <c r="Z29" i="3"/>
  <c r="Z32" i="3"/>
  <c r="Z33" i="3"/>
  <c r="Z35" i="3"/>
  <c r="Z53" i="3"/>
  <c r="Z37" i="3"/>
  <c r="Z45" i="3"/>
  <c r="Y53" i="3"/>
  <c r="R53" i="3"/>
  <c r="Q53" i="3"/>
  <c r="P21" i="3"/>
  <c r="P25" i="3"/>
  <c r="P29" i="3"/>
  <c r="P32" i="3"/>
  <c r="P33" i="3"/>
  <c r="P34" i="3"/>
  <c r="P35" i="3"/>
  <c r="P53" i="3"/>
  <c r="O21" i="3"/>
  <c r="O25" i="3"/>
  <c r="O29" i="3"/>
  <c r="O32" i="3"/>
  <c r="O33" i="3"/>
  <c r="O34" i="3"/>
  <c r="O35" i="3"/>
  <c r="O53" i="3"/>
  <c r="N21" i="3"/>
  <c r="N25" i="3"/>
  <c r="N29" i="3"/>
  <c r="N32" i="3"/>
  <c r="N33" i="3"/>
  <c r="N35" i="3"/>
  <c r="N53" i="3"/>
  <c r="M21" i="3"/>
  <c r="M25" i="3"/>
  <c r="M29" i="3"/>
  <c r="M32" i="3"/>
  <c r="M33" i="3"/>
  <c r="M35" i="3"/>
  <c r="M53" i="3"/>
  <c r="L21" i="3"/>
  <c r="L25" i="3"/>
  <c r="L29" i="3"/>
  <c r="L32" i="3"/>
  <c r="L33" i="3"/>
  <c r="L35" i="3"/>
  <c r="L53" i="3"/>
  <c r="K21" i="3"/>
  <c r="K25" i="3"/>
  <c r="K29" i="3"/>
  <c r="K32" i="3"/>
  <c r="K33" i="3"/>
  <c r="K35" i="3"/>
  <c r="K53" i="3"/>
  <c r="J21" i="3"/>
  <c r="J25" i="3"/>
  <c r="J29" i="3"/>
  <c r="J32" i="3"/>
  <c r="J33" i="3"/>
  <c r="J35" i="3"/>
  <c r="J37" i="3"/>
  <c r="J38" i="3"/>
  <c r="I21" i="3"/>
  <c r="I25" i="3"/>
  <c r="I29" i="3"/>
  <c r="I32" i="3"/>
  <c r="I33" i="3"/>
  <c r="I35" i="3"/>
  <c r="I53" i="3"/>
  <c r="H21" i="3"/>
  <c r="H25" i="3"/>
  <c r="H29" i="3"/>
  <c r="H32" i="3"/>
  <c r="H33" i="3"/>
  <c r="H35" i="3"/>
  <c r="H53" i="3"/>
  <c r="G21" i="3"/>
  <c r="G25" i="3"/>
  <c r="G29" i="3"/>
  <c r="G32" i="3"/>
  <c r="G33" i="3"/>
  <c r="G35" i="3"/>
  <c r="G53" i="3"/>
  <c r="Z52" i="3"/>
  <c r="Y52" i="3"/>
  <c r="R21" i="3"/>
  <c r="R52" i="3"/>
  <c r="Q21" i="3"/>
  <c r="Q52" i="3"/>
  <c r="P52" i="3"/>
  <c r="O52" i="3"/>
  <c r="N52" i="3"/>
  <c r="M52" i="3"/>
  <c r="L52" i="3"/>
  <c r="K52" i="3"/>
  <c r="J52" i="3"/>
  <c r="I52" i="3"/>
  <c r="H52" i="3"/>
  <c r="G52" i="3"/>
  <c r="AC44" i="3"/>
  <c r="AB44" i="3"/>
  <c r="AA44" i="3"/>
  <c r="Z44" i="3"/>
  <c r="AA43" i="3"/>
  <c r="Z43" i="3"/>
  <c r="AA41" i="3"/>
  <c r="Z41" i="3"/>
  <c r="Y41" i="3"/>
  <c r="W21" i="3"/>
  <c r="X41" i="3"/>
  <c r="V21" i="3"/>
  <c r="W41" i="3"/>
  <c r="R41" i="3"/>
  <c r="Q41" i="3"/>
  <c r="P41" i="3"/>
  <c r="O41" i="3"/>
  <c r="N41" i="3"/>
  <c r="M41" i="3"/>
  <c r="L41" i="3"/>
  <c r="K41" i="3"/>
  <c r="Z39" i="3"/>
  <c r="Z38" i="3"/>
  <c r="P37" i="3"/>
  <c r="P38" i="3"/>
  <c r="O37" i="3"/>
  <c r="O38" i="3"/>
  <c r="N37" i="3"/>
  <c r="N38" i="3"/>
  <c r="M37" i="3"/>
  <c r="M38" i="3"/>
  <c r="L37" i="3"/>
  <c r="L38" i="3"/>
  <c r="K37" i="3"/>
  <c r="K38" i="3"/>
  <c r="I37" i="3"/>
  <c r="I38" i="3"/>
  <c r="H37" i="3"/>
  <c r="H38" i="3"/>
  <c r="G37" i="3"/>
  <c r="G38" i="3"/>
  <c r="Z28" i="3"/>
  <c r="Y28" i="3"/>
  <c r="P28" i="3"/>
  <c r="O28" i="3"/>
  <c r="N28" i="3"/>
  <c r="M28" i="3"/>
  <c r="L28" i="3"/>
  <c r="K28" i="3"/>
  <c r="J28" i="3"/>
  <c r="I28" i="3"/>
  <c r="H28" i="3"/>
  <c r="G28" i="3"/>
  <c r="Z27" i="3"/>
  <c r="Y27" i="3"/>
  <c r="P27" i="3"/>
  <c r="O27" i="3"/>
  <c r="N27" i="3"/>
  <c r="M27" i="3"/>
  <c r="L27" i="3"/>
  <c r="K27" i="3"/>
  <c r="J27" i="3"/>
  <c r="I27" i="3"/>
  <c r="H27" i="3"/>
  <c r="G27" i="3"/>
  <c r="Z26" i="3"/>
  <c r="Y26" i="3"/>
  <c r="P26" i="3"/>
  <c r="O26" i="3"/>
  <c r="N26" i="3"/>
  <c r="M26" i="3"/>
  <c r="L26" i="3"/>
  <c r="K26" i="3"/>
  <c r="J26" i="3"/>
  <c r="I26" i="3"/>
  <c r="H26" i="3"/>
  <c r="G26" i="3"/>
  <c r="Z5" i="3"/>
  <c r="Y3" i="3"/>
  <c r="Y5" i="3"/>
  <c r="Z15" i="3"/>
  <c r="Z4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10" i="1"/>
  <c r="D9" i="1"/>
  <c r="D7" i="1"/>
  <c r="D5" i="1"/>
  <c r="D4" i="1"/>
  <c r="D3" i="1"/>
  <c r="J53" i="3"/>
  <c r="AA53" i="3"/>
  <c r="AE44" i="3"/>
  <c r="AD44" i="3"/>
  <c r="AB43" i="3"/>
  <c r="AC41" i="3"/>
  <c r="AB41" i="3"/>
  <c r="AF44" i="3"/>
  <c r="AC43" i="3"/>
  <c r="AU42" i="3"/>
  <c r="AC52" i="3"/>
  <c r="AD41" i="3"/>
  <c r="AB52" i="3"/>
  <c r="AG44" i="3"/>
  <c r="AD43" i="3"/>
  <c r="AA45" i="3"/>
  <c r="AA62" i="3"/>
  <c r="AE41" i="3"/>
  <c r="AD52" i="3"/>
  <c r="AU43" i="3"/>
  <c r="AU44" i="3"/>
  <c r="AH44" i="3"/>
  <c r="AE43" i="3"/>
  <c r="AB53" i="3"/>
  <c r="AF41" i="3"/>
  <c r="AE52" i="3"/>
  <c r="AI44" i="3"/>
  <c r="AF43" i="3"/>
  <c r="AB45" i="3"/>
  <c r="AG41" i="3"/>
  <c r="AF52" i="3"/>
  <c r="AJ44" i="3"/>
  <c r="AG43" i="3"/>
  <c r="AG52" i="3"/>
  <c r="AH41" i="3"/>
  <c r="AK44" i="3"/>
  <c r="AH43" i="3"/>
  <c r="AB62" i="3"/>
  <c r="AI41" i="3"/>
  <c r="AH52" i="3"/>
  <c r="AL44" i="3"/>
  <c r="AI43" i="3"/>
  <c r="AJ41" i="3"/>
  <c r="AI52" i="3"/>
  <c r="AC53" i="3"/>
  <c r="AM44" i="3"/>
  <c r="AJ43" i="3"/>
  <c r="AK41" i="3"/>
  <c r="AJ52" i="3"/>
  <c r="AO44" i="3"/>
  <c r="AN44" i="3"/>
  <c r="AK43" i="3"/>
  <c r="AC45" i="3"/>
  <c r="AK52" i="3"/>
  <c r="AL41" i="3"/>
  <c r="AL43" i="3"/>
  <c r="AM41" i="3"/>
  <c r="AL52" i="3"/>
  <c r="AC62" i="3"/>
  <c r="AM43" i="3"/>
  <c r="AM52" i="3"/>
  <c r="AN41" i="3"/>
  <c r="AN43" i="3"/>
  <c r="AN52" i="3"/>
  <c r="AO41" i="3"/>
  <c r="AD53" i="3"/>
  <c r="AO43" i="3"/>
  <c r="AO52" i="3"/>
  <c r="AD45" i="3"/>
  <c r="AD62" i="3"/>
  <c r="AE53" i="3"/>
  <c r="AE45" i="3"/>
  <c r="AE62" i="3"/>
  <c r="AF53" i="3"/>
  <c r="AF45" i="3"/>
  <c r="AF62" i="3"/>
  <c r="AG53" i="3"/>
  <c r="AG45" i="3"/>
  <c r="AG62" i="3"/>
  <c r="AH53" i="3"/>
  <c r="AH45" i="3"/>
  <c r="AH62" i="3"/>
  <c r="AI53" i="3"/>
  <c r="AI45" i="3"/>
  <c r="AI62" i="3"/>
  <c r="AJ53" i="3"/>
  <c r="AJ45" i="3"/>
  <c r="AJ62" i="3"/>
  <c r="AK53" i="3"/>
  <c r="AK45" i="3"/>
  <c r="AK62" i="3"/>
  <c r="AL53" i="3"/>
  <c r="AL45" i="3"/>
  <c r="AL62" i="3"/>
  <c r="AM53" i="3"/>
  <c r="AM45" i="3"/>
  <c r="AM62" i="3"/>
  <c r="AN53" i="3"/>
  <c r="AN45" i="3"/>
  <c r="AN62" i="3"/>
  <c r="AO53" i="3"/>
  <c r="AO45" i="3"/>
  <c r="AO63" i="3"/>
  <c r="AO62" i="3"/>
  <c r="AR44" i="3"/>
  <c r="AR46" i="3"/>
  <c r="AR48" i="3"/>
  <c r="AR50" i="3" s="1"/>
</calcChain>
</file>

<file path=xl/sharedStrings.xml><?xml version="1.0" encoding="utf-8"?>
<sst xmlns="http://schemas.openxmlformats.org/spreadsheetml/2006/main" count="153" uniqueCount="139">
  <si>
    <t>Name</t>
  </si>
  <si>
    <t>Description</t>
  </si>
  <si>
    <t>% of Revenue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</si>
  <si>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</si>
  <si>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</si>
  <si>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</si>
  <si>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</si>
  <si>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</si>
  <si>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</si>
  <si>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</si>
  <si>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</si>
  <si>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</si>
  <si>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</si>
  <si>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</si>
  <si>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</si>
  <si>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</si>
  <si>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</si>
  <si>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</si>
  <si>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</si>
  <si>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</si>
  <si>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</si>
  <si>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</si>
  <si>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</si>
  <si>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</si>
  <si>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</si>
  <si>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</si>
  <si>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</si>
  <si>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</si>
  <si>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</si>
  <si>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</si>
  <si>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</si>
  <si>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</si>
  <si>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</si>
  <si>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</si>
  <si>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</si>
  <si>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</si>
  <si>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</si>
  <si>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</si>
  <si>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ROB</t>
  </si>
  <si>
    <t>Cognitive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</si>
  <si>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</si>
  <si>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</si>
  <si>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</si>
  <si>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</si>
  <si>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</si>
  <si>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</si>
  <si>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</si>
  <si>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</si>
  <si>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</si>
  <si>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</si>
  <si>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</si>
  <si>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</si>
  <si>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</si>
  <si>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</si>
  <si>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</si>
  <si>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</si>
  <si>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</si>
  <si>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</si>
  <si>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</si>
  <si>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</si>
  <si>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</si>
  <si>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</si>
  <si>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</si>
  <si>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</si>
  <si>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</si>
  <si>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</si>
  <si>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</si>
  <si>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</si>
  <si>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</si>
  <si>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</si>
  <si>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</si>
  <si>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</si>
  <si>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</si>
  <si>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</si>
  <si>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</si>
  <si>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</si>
  <si>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</si>
  <si>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</si>
  <si>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</si>
  <si>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</si>
  <si>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</si>
  <si>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</si>
  <si>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</si>
  <si>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</si>
  <si>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Backlog</t>
  </si>
  <si>
    <t>Backlog LC y/y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</si>
  <si>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</si>
  <si>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</si>
  <si>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</si>
  <si>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</si>
  <si>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</si>
  <si>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</si>
  <si>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</si>
  <si>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</si>
  <si>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</si>
  <si>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</si>
  <si>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</si>
  <si>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</si>
  <si>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</si>
  <si>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</si>
  <si>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</si>
  <si>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</si>
  <si>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</si>
  <si>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</si>
  <si>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</si>
  <si>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</si>
  <si>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</si>
  <si>
    <t>Google (AI)</t>
  </si>
  <si>
    <t>Clients</t>
  </si>
  <si>
    <t>Acquisitions</t>
  </si>
  <si>
    <t>The Weather Company</t>
  </si>
  <si>
    <t>Gravitant, Inc.</t>
  </si>
  <si>
    <t>Weather data</t>
  </si>
  <si>
    <t>Cloud management</t>
  </si>
  <si>
    <t>Cleversafe</t>
  </si>
  <si>
    <t>Ustream</t>
  </si>
  <si>
    <t>Video streaming services</t>
  </si>
  <si>
    <t>Optevia</t>
  </si>
  <si>
    <t>Subsector</t>
  </si>
  <si>
    <t>SaaS, cloud-based CRM</t>
  </si>
  <si>
    <t>Public sector and social enterprise</t>
  </si>
  <si>
    <t>Truven Health Analytics</t>
  </si>
  <si>
    <t>cloud-based healthcare data</t>
  </si>
  <si>
    <t>Hospitals, government agencies, employers</t>
  </si>
  <si>
    <t>Cloud brokerage and storage</t>
  </si>
  <si>
    <t>Watson weather</t>
  </si>
  <si>
    <t>Ad capability</t>
  </si>
  <si>
    <t>ACN</t>
  </si>
  <si>
    <t>CTSH</t>
  </si>
  <si>
    <t xml:space="preserve"> </t>
  </si>
  <si>
    <t>INFY</t>
  </si>
  <si>
    <t>ACN Y/Y</t>
  </si>
  <si>
    <t>CTSH Y/Y</t>
  </si>
  <si>
    <t>INFY Y/Y</t>
  </si>
  <si>
    <t>Services Y/Y</t>
  </si>
  <si>
    <t>Sales Y/Y</t>
  </si>
  <si>
    <t>Revenue decreasing every year since 2011</t>
  </si>
  <si>
    <t>Accenture, Cognizant, Infosys Revenue growing</t>
  </si>
  <si>
    <t>Hardware &gt; Consulting &gt;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</si>
</sst>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&quot;x&quot;"/>
  </numFmts>
  <fonts count="5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1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2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2" fillId="0" borderId="0" xfId="0" applyNumberFormat="1" applyFont="1"/>
    <xf numFmtId="0" fontId="3" fillId="0" borderId="0" xfId="0" applyFont="1" applyAlignment="1"/>
    <xf numFmtId="3" fontId="4" fillId="0" borderId="0" xfId="0" applyNumberFormat="1" applyFont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0" xfId="0" applyFont="1" applyFill="1" applyBorder="1"/>
    <xf numFmtId="3" fontId="0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0</xdr:rowOff>
    </xdr:from>
    <xdr:to>
      <xdr:col>16</xdr:col>
      <xdr:colOff>57150</xdr:colOff>
      <xdr:row>87</xdr:row>
      <xdr:rowOff>38100</xdr:rowOff>
    </xdr:to>
    <xdr:grpSp>
      <xdr:nvGrpSpPr>
        <xdr:cNvPr id="2" name="Shape 2"/>
        <xdr:cNvGrpSpPr/>
      </xdr:nvGrpSpPr>
      <xdr:grpSpPr>
        <a:xfrm>
          <a:off x="10534650" y="0"/>
          <a:ext cx="38100" cy="14116050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66</xdr:row>
      <xdr:rowOff>95250</xdr:rowOff>
    </xdr:to>
    <xdr:grpSp>
      <xdr:nvGrpSpPr>
        <xdr:cNvPr id="4" name="Shape 2"/>
        <xdr:cNvGrpSpPr/>
      </xdr:nvGrpSpPr>
      <xdr:grpSpPr>
        <a:xfrm>
          <a:off x="16392525" y="38100"/>
          <a:ext cx="38100" cy="10734675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opLeftCell="A10" zoomScale="114" workbookViewId="0">
      <selection activeCell="C18" sqref="C18"/>
    </sheetView>
  </sheetViews>
  <sheetFormatPr defaultColWidth="17.28515625" defaultRowHeight="15" customHeight="1" x14ac:dyDescent="0.2"/>
  <cols>
    <col min="1" max="1" width="3" customWidth="1"/>
    <col min="2" max="2" width="45.42578125" customWidth="1"/>
    <col min="3" max="3" width="26.42578125" customWidth="1"/>
    <col min="4" max="4" width="38.85546875" customWidth="1"/>
    <col min="5" max="5" width="32.85546875" customWidth="1"/>
    <col min="6" max="25" width="8.7109375" customWidth="1"/>
  </cols>
  <sheetData>
    <row r="1" spans="1:11" ht="12.75" customHeight="1" x14ac:dyDescent="0.2">
      <c r="A1" s="1"/>
      <c r="B1" s="1"/>
      <c r="C1" s="1"/>
      <c r="D1" s="1"/>
      <c r="E1" s="1"/>
    </row>
    <row r="2" spans="1:11" ht="12.75" customHeight="1" x14ac:dyDescent="0.2">
      <c r="A2" s="1"/>
      <c r="B2" s="2" t="s">
        <v>0</v>
      </c>
      <c r="C2" s="3" t="s">
        <v>1</v>
      </c>
      <c r="D2" s="3" t="s">
        <v>2</v>
      </c>
      <c r="E2" s="3" t="s">
        <v>3</v>
      </c>
      <c r="F2" s="4"/>
      <c r="G2" s="6"/>
      <c r="I2" s="1" t="s">
        <v>4</v>
      </c>
      <c r="J2" s="8">
        <v>159.4</v>
      </c>
    </row>
    <row r="3" spans="1:11" ht="12.75" customHeight="1" x14ac:dyDescent="0.2">
      <c r="A3" s="1"/>
      <c r="B3" s="9" t="s">
        <v>6</v>
      </c>
      <c r="C3" s="10" t="s">
        <v>19</v>
      </c>
      <c r="D3" s="11">
        <f>32/81.7</f>
        <v>0.39167686658506728</v>
      </c>
      <c r="E3" s="10" t="s">
        <v>23</v>
      </c>
      <c r="F3" s="12"/>
      <c r="G3" s="13"/>
      <c r="I3" s="1" t="s">
        <v>24</v>
      </c>
      <c r="J3" s="5">
        <v>957.4</v>
      </c>
      <c r="K3" s="5" t="s">
        <v>20</v>
      </c>
    </row>
    <row r="4" spans="1:11" ht="12.75" customHeight="1" x14ac:dyDescent="0.2">
      <c r="A4" s="1"/>
      <c r="B4" s="9" t="s">
        <v>25</v>
      </c>
      <c r="C4" s="10"/>
      <c r="D4" s="11">
        <f>17.166/81.741</f>
        <v>0.21000477116746799</v>
      </c>
      <c r="E4" s="10" t="s">
        <v>23</v>
      </c>
      <c r="F4" s="12"/>
      <c r="G4" s="13"/>
      <c r="I4" s="1" t="s">
        <v>27</v>
      </c>
      <c r="J4" s="16">
        <f>+J3*J2</f>
        <v>152609.56</v>
      </c>
      <c r="K4" s="5"/>
    </row>
    <row r="5" spans="1:11" ht="12.75" customHeight="1" x14ac:dyDescent="0.2">
      <c r="A5" s="1"/>
      <c r="B5" s="9" t="s">
        <v>28</v>
      </c>
      <c r="C5" s="10"/>
      <c r="D5" s="11">
        <f>(32+17)/81.7</f>
        <v>0.59975520195838428</v>
      </c>
      <c r="E5" s="10" t="s">
        <v>23</v>
      </c>
      <c r="F5" s="12"/>
      <c r="G5" s="13"/>
      <c r="I5" s="1" t="s">
        <v>29</v>
      </c>
      <c r="J5" s="16">
        <f>10017+600</f>
        <v>10617</v>
      </c>
      <c r="K5" s="5" t="s">
        <v>20</v>
      </c>
    </row>
    <row r="6" spans="1:11" ht="12.75" customHeight="1" x14ac:dyDescent="0.2">
      <c r="A6" s="1"/>
      <c r="B6" s="9" t="s">
        <v>30</v>
      </c>
      <c r="C6" s="10"/>
      <c r="D6" s="11" t="s">
        <v>31</v>
      </c>
      <c r="E6" s="10"/>
      <c r="F6" s="12"/>
      <c r="G6" s="13"/>
      <c r="I6" s="1" t="s">
        <v>32</v>
      </c>
      <c r="J6" s="16">
        <v>39638</v>
      </c>
      <c r="K6" s="5" t="s">
        <v>20</v>
      </c>
    </row>
    <row r="7" spans="1:11" ht="12.75" customHeight="1" x14ac:dyDescent="0.2">
      <c r="A7" s="1"/>
      <c r="B7" s="9" t="s">
        <v>33</v>
      </c>
      <c r="C7" s="10" t="s">
        <v>34</v>
      </c>
      <c r="D7" s="11">
        <f>22.9/81.7</f>
        <v>0.28029375764993875</v>
      </c>
      <c r="E7" s="10" t="s">
        <v>35</v>
      </c>
      <c r="F7" s="12"/>
      <c r="G7" s="13"/>
      <c r="I7" s="1" t="s">
        <v>36</v>
      </c>
      <c r="J7" s="16">
        <f>+J4-J5+J6</f>
        <v>181630.56</v>
      </c>
    </row>
    <row r="8" spans="1:11" ht="12.75" customHeight="1" x14ac:dyDescent="0.2">
      <c r="A8" s="1"/>
      <c r="B8" s="9" t="s">
        <v>37</v>
      </c>
      <c r="C8" s="10" t="s">
        <v>39</v>
      </c>
      <c r="D8" s="10"/>
      <c r="E8" s="10" t="s">
        <v>107</v>
      </c>
      <c r="F8" s="12"/>
      <c r="G8" s="13"/>
    </row>
    <row r="9" spans="1:11" ht="12.75" customHeight="1" x14ac:dyDescent="0.2">
      <c r="A9" s="1"/>
      <c r="B9" s="9" t="s">
        <v>40</v>
      </c>
      <c r="C9" s="10" t="s">
        <v>41</v>
      </c>
      <c r="D9" s="11">
        <f>7.5/81.7</f>
        <v>9.1799265605875147E-2</v>
      </c>
      <c r="E9" s="10" t="s">
        <v>42</v>
      </c>
      <c r="F9" s="12"/>
      <c r="G9" s="13"/>
      <c r="J9" s="16"/>
    </row>
    <row r="10" spans="1:11" ht="12.75" customHeight="1" x14ac:dyDescent="0.2">
      <c r="A10" s="1"/>
      <c r="B10" s="20" t="s">
        <v>43</v>
      </c>
      <c r="C10" s="22"/>
      <c r="D10" s="23">
        <f>1840/81741</f>
        <v>2.2510123438666031E-2</v>
      </c>
      <c r="E10" s="22"/>
      <c r="F10" s="24"/>
      <c r="G10" s="25"/>
      <c r="J10" s="16"/>
    </row>
    <row r="11" spans="1:11" ht="12.75" customHeight="1" x14ac:dyDescent="0.2">
      <c r="A11" s="1"/>
      <c r="B11" s="1"/>
      <c r="C11" s="1"/>
      <c r="D11" s="1"/>
      <c r="E11" s="10"/>
      <c r="J11" s="8"/>
    </row>
    <row r="12" spans="1:11" ht="12.75" customHeight="1" x14ac:dyDescent="0.2">
      <c r="A12" s="1"/>
      <c r="B12" s="1"/>
      <c r="C12" s="1"/>
      <c r="D12" s="1"/>
      <c r="E12" s="1"/>
    </row>
    <row r="13" spans="1:11" ht="12.75" customHeight="1" x14ac:dyDescent="0.2">
      <c r="A13" s="1"/>
      <c r="B13" s="1"/>
      <c r="C13" s="1"/>
      <c r="D13" s="1"/>
      <c r="E13" s="1"/>
    </row>
    <row r="14" spans="1:11" ht="12.75" customHeight="1" x14ac:dyDescent="0.2">
      <c r="A14" s="1"/>
      <c r="B14" s="1" t="s">
        <v>45</v>
      </c>
      <c r="C14" s="1"/>
      <c r="D14" s="1"/>
      <c r="E14" s="1"/>
    </row>
    <row r="15" spans="1:11" ht="12.75" customHeight="1" x14ac:dyDescent="0.2">
      <c r="A15" s="1"/>
      <c r="B15" s="1"/>
      <c r="C15" s="1"/>
      <c r="D15" s="1"/>
      <c r="E15" s="1"/>
    </row>
    <row r="16" spans="1:11" ht="12.75" customHeight="1" x14ac:dyDescent="0.2">
      <c r="A16" s="1"/>
      <c r="B16" s="1"/>
      <c r="C16" s="1"/>
      <c r="D16" s="1"/>
      <c r="E16" s="1"/>
    </row>
    <row r="17" spans="1:5" ht="12.75" customHeight="1" x14ac:dyDescent="0.2">
      <c r="A17" s="1"/>
      <c r="B17" s="37" t="s">
        <v>109</v>
      </c>
      <c r="C17" s="38" t="s">
        <v>118</v>
      </c>
      <c r="D17" s="39" t="s">
        <v>108</v>
      </c>
      <c r="E17" s="1"/>
    </row>
    <row r="18" spans="1:5" ht="12.75" customHeight="1" x14ac:dyDescent="0.2">
      <c r="A18" s="1"/>
      <c r="B18" s="40" t="s">
        <v>110</v>
      </c>
      <c r="C18" s="35" t="s">
        <v>112</v>
      </c>
      <c r="D18" s="41"/>
      <c r="E18" s="1"/>
    </row>
    <row r="19" spans="1:5" ht="12.75" customHeight="1" x14ac:dyDescent="0.2">
      <c r="A19" s="1"/>
      <c r="B19" s="42" t="s">
        <v>111</v>
      </c>
      <c r="C19" s="35" t="s">
        <v>113</v>
      </c>
      <c r="D19" s="41"/>
      <c r="E19" s="1"/>
    </row>
    <row r="20" spans="1:5" ht="12.75" customHeight="1" x14ac:dyDescent="0.2">
      <c r="A20" s="1"/>
      <c r="B20" s="42" t="s">
        <v>114</v>
      </c>
      <c r="C20" s="35" t="s">
        <v>124</v>
      </c>
      <c r="D20" s="41"/>
      <c r="E20" s="1"/>
    </row>
    <row r="21" spans="1:5" ht="12.75" customHeight="1" x14ac:dyDescent="0.2">
      <c r="A21" s="1"/>
      <c r="B21" s="42" t="s">
        <v>115</v>
      </c>
      <c r="C21" s="35" t="s">
        <v>116</v>
      </c>
      <c r="D21" s="41"/>
      <c r="E21" s="1"/>
    </row>
    <row r="22" spans="1:5" ht="12.75" customHeight="1" x14ac:dyDescent="0.2">
      <c r="A22" s="1"/>
      <c r="B22" s="42" t="s">
        <v>117</v>
      </c>
      <c r="C22" s="35" t="s">
        <v>119</v>
      </c>
      <c r="D22" s="41" t="s">
        <v>120</v>
      </c>
      <c r="E22" s="1"/>
    </row>
    <row r="23" spans="1:5" ht="12.75" customHeight="1" x14ac:dyDescent="0.2">
      <c r="A23" s="1"/>
      <c r="B23" s="43" t="s">
        <v>121</v>
      </c>
      <c r="C23" s="36" t="s">
        <v>122</v>
      </c>
      <c r="D23" s="44" t="s">
        <v>123</v>
      </c>
      <c r="E23" s="1"/>
    </row>
    <row r="24" spans="1:5" ht="12.75" customHeight="1" x14ac:dyDescent="0.2">
      <c r="A24" s="1"/>
      <c r="B24" s="1"/>
      <c r="C24" s="1"/>
      <c r="D24" s="1"/>
      <c r="E24" s="1"/>
    </row>
    <row r="25" spans="1:5" ht="12.75" customHeight="1" x14ac:dyDescent="0.2">
      <c r="A25" s="12"/>
      <c r="B25" s="12"/>
      <c r="C25" s="12"/>
      <c r="D25" s="12"/>
      <c r="E25" s="12"/>
    </row>
    <row r="26" spans="1:5" ht="12.75" customHeight="1" x14ac:dyDescent="0.2">
      <c r="A26" s="1"/>
      <c r="B26" s="1"/>
      <c r="C26" s="1"/>
      <c r="D26" s="1"/>
      <c r="E26" s="1"/>
    </row>
    <row r="27" spans="1:5" ht="12.75" customHeight="1" x14ac:dyDescent="0.2">
      <c r="A27" s="1"/>
      <c r="B27" s="45" t="s">
        <v>125</v>
      </c>
      <c r="C27" s="1"/>
      <c r="D27" s="1"/>
      <c r="E27" s="1"/>
    </row>
    <row r="28" spans="1:5" ht="12.75" customHeight="1" x14ac:dyDescent="0.2">
      <c r="A28" s="1"/>
      <c r="B28" s="45" t="s">
        <v>126</v>
      </c>
      <c r="C28" s="1"/>
      <c r="D28" s="1"/>
      <c r="E28" s="1"/>
    </row>
    <row r="29" spans="1:5" ht="12.75" customHeight="1" x14ac:dyDescent="0.2">
      <c r="A29" s="1"/>
      <c r="B29" s="12" t="s">
        <v>138</v>
      </c>
      <c r="C29" s="1"/>
      <c r="D29" s="1"/>
      <c r="E29" s="1"/>
    </row>
    <row r="30" spans="1:5" ht="12.75" customHeight="1" x14ac:dyDescent="0.2">
      <c r="A30" s="12"/>
      <c r="B30" s="12"/>
      <c r="C30" s="12"/>
      <c r="D30" s="12"/>
      <c r="E30" s="12"/>
    </row>
    <row r="31" spans="1:5" ht="12.75" customHeight="1" x14ac:dyDescent="0.2">
      <c r="A31" s="1"/>
      <c r="B31" s="1" t="s">
        <v>136</v>
      </c>
      <c r="C31" s="1"/>
      <c r="D31" s="1"/>
      <c r="E31" s="1"/>
    </row>
    <row r="32" spans="1:5" ht="12.75" customHeight="1" x14ac:dyDescent="0.2">
      <c r="A32" s="1"/>
      <c r="B32" s="12" t="s">
        <v>137</v>
      </c>
      <c r="C32" s="1"/>
      <c r="D32" s="1"/>
      <c r="E32" s="1"/>
    </row>
    <row r="33" spans="1:5" ht="12.75" customHeight="1" x14ac:dyDescent="0.2">
      <c r="A33" s="1"/>
      <c r="B33" s="1"/>
      <c r="C33" s="1"/>
      <c r="D33" s="1"/>
      <c r="E33" s="1"/>
    </row>
    <row r="34" spans="1:5" ht="12.75" customHeight="1" x14ac:dyDescent="0.2">
      <c r="A34" s="1"/>
      <c r="C34" s="1"/>
      <c r="D34" s="1"/>
      <c r="E34" s="1"/>
    </row>
    <row r="35" spans="1:5" ht="12.75" customHeight="1" x14ac:dyDescent="0.2">
      <c r="A35" s="1"/>
      <c r="B35" s="1"/>
      <c r="C35" s="1"/>
      <c r="D35" s="1"/>
      <c r="E35" s="1"/>
    </row>
    <row r="36" spans="1:5" ht="12.75" customHeight="1" x14ac:dyDescent="0.2">
      <c r="A36" s="1"/>
      <c r="B36" s="1"/>
      <c r="C36" s="1"/>
      <c r="D36" s="1"/>
      <c r="E36" s="1"/>
    </row>
    <row r="37" spans="1:5" ht="12.75" customHeight="1" x14ac:dyDescent="0.2">
      <c r="A37" s="1"/>
      <c r="B37" s="1"/>
      <c r="C37" s="1"/>
      <c r="D37" s="1"/>
      <c r="E37" s="1"/>
    </row>
    <row r="38" spans="1:5" ht="12.75" customHeight="1" x14ac:dyDescent="0.2">
      <c r="A38" s="1"/>
      <c r="B38" s="1"/>
      <c r="C38" s="1"/>
      <c r="D38" s="1"/>
      <c r="E38" s="1"/>
    </row>
    <row r="39" spans="1:5" ht="12.75" customHeight="1" x14ac:dyDescent="0.2">
      <c r="A39" s="1"/>
      <c r="B39" s="1"/>
      <c r="C39" s="1"/>
      <c r="D39" s="1"/>
      <c r="E39" s="1"/>
    </row>
    <row r="40" spans="1:5" ht="12.75" customHeight="1" x14ac:dyDescent="0.2">
      <c r="A40" s="1"/>
      <c r="B40" s="1"/>
      <c r="C40" s="1"/>
      <c r="D40" s="1"/>
      <c r="E40" s="1"/>
    </row>
    <row r="41" spans="1:5" ht="12.75" customHeight="1" x14ac:dyDescent="0.2">
      <c r="A41" s="1"/>
      <c r="B41" s="1"/>
      <c r="C41" s="1"/>
      <c r="D41" s="1"/>
      <c r="E41" s="1"/>
    </row>
    <row r="42" spans="1:5" ht="12.75" customHeight="1" x14ac:dyDescent="0.2">
      <c r="A42" s="1"/>
      <c r="B42" s="1"/>
      <c r="C42" s="1"/>
      <c r="D42" s="1"/>
      <c r="E42" s="1"/>
    </row>
    <row r="43" spans="1:5" ht="12.75" customHeight="1" x14ac:dyDescent="0.2">
      <c r="A43" s="1"/>
      <c r="B43" s="1"/>
      <c r="C43" s="1"/>
      <c r="D43" s="1"/>
      <c r="E43" s="1"/>
    </row>
    <row r="44" spans="1:5" ht="12.75" customHeight="1" x14ac:dyDescent="0.2">
      <c r="A44" s="1"/>
      <c r="B44" s="1"/>
      <c r="C44" s="1"/>
      <c r="D44" s="1"/>
      <c r="E44" s="1"/>
    </row>
    <row r="45" spans="1:5" ht="12.75" customHeight="1" x14ac:dyDescent="0.2">
      <c r="A45" s="1"/>
      <c r="B45" s="1"/>
      <c r="C45" s="1"/>
      <c r="D45" s="1"/>
      <c r="E45" s="1"/>
    </row>
    <row r="46" spans="1:5" ht="12.75" customHeight="1" x14ac:dyDescent="0.2">
      <c r="A46" s="1"/>
      <c r="B46" s="1"/>
      <c r="C46" s="1"/>
      <c r="D46" s="1"/>
      <c r="E46" s="1"/>
    </row>
    <row r="47" spans="1:5" ht="12.75" customHeight="1" x14ac:dyDescent="0.2">
      <c r="A47" s="1"/>
      <c r="B47" s="1"/>
      <c r="C47" s="1"/>
      <c r="D47" s="1"/>
      <c r="E47" s="1"/>
    </row>
    <row r="48" spans="1:5" ht="12.75" customHeight="1" x14ac:dyDescent="0.2">
      <c r="A48" s="1"/>
      <c r="B48" s="1"/>
      <c r="C48" s="1"/>
      <c r="D48" s="1"/>
      <c r="E48" s="1"/>
    </row>
    <row r="49" spans="1:5" ht="12.75" customHeight="1" x14ac:dyDescent="0.2">
      <c r="A49" s="1"/>
      <c r="B49" s="1"/>
      <c r="C49" s="1"/>
      <c r="D49" s="1"/>
      <c r="E49" s="1"/>
    </row>
    <row r="50" spans="1:5" ht="12.75" customHeight="1" x14ac:dyDescent="0.2">
      <c r="A50" s="1"/>
      <c r="B50" s="1"/>
      <c r="C50" s="1"/>
      <c r="D50" s="1"/>
      <c r="E50" s="1"/>
    </row>
    <row r="51" spans="1:5" ht="12.75" customHeight="1" x14ac:dyDescent="0.2">
      <c r="A51" s="1"/>
      <c r="B51" s="1"/>
      <c r="C51" s="1"/>
      <c r="D51" s="1"/>
      <c r="E51" s="1"/>
    </row>
    <row r="52" spans="1:5" ht="12.75" customHeight="1" x14ac:dyDescent="0.2">
      <c r="A52" s="1"/>
      <c r="B52" s="1"/>
      <c r="C52" s="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1"/>
      <c r="B55" s="1"/>
      <c r="C55" s="1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1"/>
      <c r="B57" s="1"/>
      <c r="C57" s="1"/>
      <c r="D57" s="1"/>
      <c r="E57" s="1"/>
    </row>
    <row r="58" spans="1:5" ht="12.75" customHeight="1" x14ac:dyDescent="0.2">
      <c r="A58" s="1"/>
      <c r="B58" s="1"/>
      <c r="C58" s="1"/>
      <c r="D58" s="1"/>
      <c r="E58" s="1"/>
    </row>
    <row r="59" spans="1:5" ht="12.75" customHeight="1" x14ac:dyDescent="0.2">
      <c r="A59" s="1"/>
      <c r="B59" s="1"/>
      <c r="C59" s="1"/>
      <c r="D59" s="1"/>
      <c r="E59" s="1"/>
    </row>
    <row r="60" spans="1:5" ht="12.75" customHeight="1" x14ac:dyDescent="0.2">
      <c r="A60" s="1"/>
      <c r="B60" s="1"/>
      <c r="C60" s="1"/>
      <c r="D60" s="1"/>
      <c r="E60" s="1"/>
    </row>
    <row r="61" spans="1:5" ht="12.75" customHeight="1" x14ac:dyDescent="0.2">
      <c r="A61" s="1"/>
      <c r="B61" s="1"/>
      <c r="C61" s="1"/>
      <c r="D61" s="1"/>
      <c r="E61" s="1"/>
    </row>
    <row r="62" spans="1:5" ht="12.75" customHeight="1" x14ac:dyDescent="0.2">
      <c r="A62" s="1"/>
      <c r="B62" s="1"/>
      <c r="C62" s="1"/>
      <c r="D62" s="1"/>
      <c r="E62" s="1"/>
    </row>
    <row r="63" spans="1:5" ht="12.75" customHeight="1" x14ac:dyDescent="0.2">
      <c r="A63" s="1"/>
      <c r="B63" s="1"/>
      <c r="C63" s="1"/>
      <c r="D63" s="1"/>
      <c r="E63" s="1"/>
    </row>
    <row r="64" spans="1:5" ht="12.75" customHeight="1" x14ac:dyDescent="0.2">
      <c r="A64" s="1"/>
      <c r="B64" s="1"/>
      <c r="C64" s="1"/>
      <c r="D64" s="1"/>
      <c r="E64" s="1"/>
    </row>
    <row r="65" spans="1:5" ht="12.75" customHeight="1" x14ac:dyDescent="0.2">
      <c r="A65" s="1"/>
      <c r="B65" s="1"/>
      <c r="C65" s="1"/>
      <c r="D65" s="1"/>
      <c r="E65" s="1"/>
    </row>
    <row r="66" spans="1:5" ht="12.75" customHeight="1" x14ac:dyDescent="0.2">
      <c r="A66" s="1"/>
      <c r="B66" s="1"/>
      <c r="C66" s="1"/>
      <c r="D66" s="1"/>
      <c r="E66" s="1"/>
    </row>
    <row r="67" spans="1:5" ht="12.75" customHeight="1" x14ac:dyDescent="0.2">
      <c r="A67" s="1"/>
      <c r="B67" s="1"/>
      <c r="C67" s="1"/>
      <c r="D67" s="1"/>
      <c r="E67" s="1"/>
    </row>
    <row r="68" spans="1:5" ht="12.75" customHeight="1" x14ac:dyDescent="0.2">
      <c r="A68" s="1"/>
      <c r="B68" s="1"/>
      <c r="C68" s="1"/>
      <c r="D68" s="1"/>
      <c r="E68" s="1"/>
    </row>
    <row r="69" spans="1:5" ht="12.75" customHeight="1" x14ac:dyDescent="0.2">
      <c r="A69" s="1"/>
      <c r="B69" s="1"/>
      <c r="C69" s="1"/>
      <c r="D69" s="1"/>
      <c r="E69" s="1"/>
    </row>
    <row r="70" spans="1:5" ht="12.75" customHeight="1" x14ac:dyDescent="0.2">
      <c r="A70" s="1"/>
      <c r="B70" s="1"/>
      <c r="C70" s="1"/>
      <c r="D70" s="1"/>
      <c r="E70" s="1"/>
    </row>
    <row r="71" spans="1:5" ht="12.75" customHeight="1" x14ac:dyDescent="0.2">
      <c r="A71" s="1"/>
      <c r="B71" s="1"/>
      <c r="C71" s="1"/>
      <c r="D71" s="1"/>
      <c r="E71" s="1"/>
    </row>
    <row r="72" spans="1:5" ht="12.75" customHeight="1" x14ac:dyDescent="0.2">
      <c r="A72" s="1"/>
      <c r="B72" s="1"/>
      <c r="C72" s="1"/>
      <c r="D72" s="1"/>
      <c r="E72" s="1"/>
    </row>
    <row r="73" spans="1:5" ht="12.75" customHeight="1" x14ac:dyDescent="0.2">
      <c r="A73" s="1"/>
      <c r="B73" s="1"/>
      <c r="C73" s="1"/>
      <c r="D73" s="1"/>
      <c r="E73" s="1"/>
    </row>
    <row r="74" spans="1:5" ht="12.75" customHeight="1" x14ac:dyDescent="0.2">
      <c r="A74" s="1"/>
      <c r="B74" s="1"/>
      <c r="C74" s="1"/>
      <c r="D74" s="1"/>
      <c r="E74" s="1"/>
    </row>
    <row r="75" spans="1:5" ht="12.75" customHeight="1" x14ac:dyDescent="0.2">
      <c r="A75" s="1"/>
      <c r="B75" s="1"/>
      <c r="C75" s="1"/>
      <c r="D75" s="1"/>
      <c r="E75" s="1"/>
    </row>
    <row r="76" spans="1:5" ht="12.75" customHeight="1" x14ac:dyDescent="0.2">
      <c r="A76" s="1"/>
      <c r="B76" s="1"/>
      <c r="C76" s="1"/>
      <c r="D76" s="1"/>
      <c r="E76" s="1"/>
    </row>
    <row r="77" spans="1:5" ht="12.75" customHeight="1" x14ac:dyDescent="0.2">
      <c r="A77" s="1"/>
      <c r="B77" s="1"/>
      <c r="C77" s="1"/>
      <c r="D77" s="1"/>
      <c r="E77" s="1"/>
    </row>
    <row r="78" spans="1:5" ht="12.75" customHeight="1" x14ac:dyDescent="0.2">
      <c r="A78" s="1"/>
      <c r="B78" s="1"/>
      <c r="C78" s="1"/>
      <c r="D78" s="1"/>
      <c r="E78" s="1"/>
    </row>
    <row r="79" spans="1:5" ht="12.75" customHeight="1" x14ac:dyDescent="0.2">
      <c r="A79" s="1"/>
      <c r="B79" s="1"/>
      <c r="C79" s="1"/>
      <c r="D79" s="1"/>
      <c r="E79" s="1"/>
    </row>
    <row r="80" spans="1:5" ht="12.75" customHeight="1" x14ac:dyDescent="0.2">
      <c r="A80" s="1"/>
      <c r="B80" s="1"/>
      <c r="C80" s="1"/>
      <c r="D80" s="1"/>
      <c r="E80" s="1"/>
    </row>
    <row r="81" spans="1:5" ht="12.75" customHeight="1" x14ac:dyDescent="0.2">
      <c r="A81" s="1"/>
      <c r="B81" s="1"/>
      <c r="C81" s="1"/>
      <c r="D81" s="1"/>
      <c r="E81" s="1"/>
    </row>
    <row r="82" spans="1:5" ht="12.75" customHeight="1" x14ac:dyDescent="0.2">
      <c r="A82" s="1"/>
      <c r="B82" s="1"/>
      <c r="C82" s="1"/>
      <c r="D82" s="1"/>
      <c r="E82" s="1"/>
    </row>
    <row r="83" spans="1:5" ht="12.75" customHeight="1" x14ac:dyDescent="0.2">
      <c r="A83" s="1"/>
      <c r="B83" s="1"/>
      <c r="C83" s="1"/>
      <c r="D83" s="1"/>
      <c r="E83" s="1"/>
    </row>
    <row r="84" spans="1:5" ht="12.75" customHeight="1" x14ac:dyDescent="0.2">
      <c r="A84" s="1"/>
      <c r="B84" s="1"/>
      <c r="C84" s="1"/>
      <c r="D84" s="1"/>
      <c r="E84" s="1"/>
    </row>
    <row r="85" spans="1:5" ht="12.75" customHeight="1" x14ac:dyDescent="0.2">
      <c r="A85" s="1"/>
      <c r="B85" s="1"/>
      <c r="C85" s="1"/>
      <c r="D85" s="1"/>
      <c r="E85" s="1"/>
    </row>
    <row r="86" spans="1:5" ht="12.75" customHeight="1" x14ac:dyDescent="0.2">
      <c r="A86" s="1"/>
      <c r="B86" s="1"/>
      <c r="C86" s="1"/>
      <c r="D86" s="1"/>
      <c r="E86" s="1"/>
    </row>
    <row r="87" spans="1:5" ht="12.75" customHeight="1" x14ac:dyDescent="0.2">
      <c r="A87" s="1"/>
      <c r="B87" s="1"/>
      <c r="C87" s="1"/>
      <c r="D87" s="1"/>
      <c r="E87" s="1"/>
    </row>
    <row r="88" spans="1:5" ht="12.75" customHeight="1" x14ac:dyDescent="0.2">
      <c r="A88" s="1"/>
      <c r="B88" s="1"/>
      <c r="C88" s="1"/>
      <c r="D88" s="1"/>
      <c r="E88" s="1"/>
    </row>
    <row r="89" spans="1:5" ht="12.75" customHeight="1" x14ac:dyDescent="0.2">
      <c r="A89" s="1"/>
      <c r="B89" s="1"/>
      <c r="C89" s="1"/>
      <c r="D89" s="1"/>
      <c r="E89" s="1"/>
    </row>
    <row r="90" spans="1:5" ht="12.75" customHeight="1" x14ac:dyDescent="0.2">
      <c r="A90" s="1"/>
      <c r="B90" s="1"/>
      <c r="C90" s="1"/>
      <c r="D90" s="1"/>
      <c r="E90" s="1"/>
    </row>
    <row r="91" spans="1:5" ht="12.75" customHeight="1" x14ac:dyDescent="0.2">
      <c r="A91" s="1"/>
      <c r="B91" s="1"/>
      <c r="C91" s="1"/>
      <c r="D91" s="1"/>
      <c r="E91" s="1"/>
    </row>
    <row r="92" spans="1:5" ht="12.75" customHeight="1" x14ac:dyDescent="0.2">
      <c r="A92" s="1"/>
      <c r="B92" s="1"/>
      <c r="C92" s="1"/>
      <c r="D92" s="1"/>
      <c r="E92" s="1"/>
    </row>
    <row r="93" spans="1:5" ht="12.75" customHeight="1" x14ac:dyDescent="0.2">
      <c r="A93" s="1"/>
      <c r="B93" s="1"/>
      <c r="C93" s="1"/>
      <c r="D93" s="1"/>
      <c r="E93" s="1"/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  <row r="100" spans="1:5" ht="12.75" customHeight="1" x14ac:dyDescent="0.2">
      <c r="A100" s="1"/>
      <c r="B100" s="1"/>
      <c r="C100" s="1"/>
      <c r="D100" s="1"/>
      <c r="E100" s="1"/>
    </row>
    <row r="101" spans="1:5" ht="12.75" customHeight="1" x14ac:dyDescent="0.2">
      <c r="A101" s="1"/>
      <c r="B101" s="1"/>
      <c r="C101" s="1"/>
      <c r="D101" s="1"/>
      <c r="E101" s="1"/>
    </row>
    <row r="102" spans="1:5" ht="12.75" customHeight="1" x14ac:dyDescent="0.2">
      <c r="A102" s="1"/>
      <c r="B102" s="1"/>
      <c r="C102" s="1"/>
      <c r="D102" s="1"/>
      <c r="E102" s="1"/>
    </row>
    <row r="103" spans="1:5" ht="12.75" customHeight="1" x14ac:dyDescent="0.2">
      <c r="A103" s="1"/>
      <c r="B103" s="1"/>
      <c r="C103" s="1"/>
      <c r="D103" s="1"/>
      <c r="E103" s="1"/>
    </row>
    <row r="104" spans="1:5" ht="12.75" customHeight="1" x14ac:dyDescent="0.2">
      <c r="A104" s="1"/>
      <c r="B104" s="1"/>
      <c r="C104" s="1"/>
      <c r="D104" s="1"/>
      <c r="E104" s="1"/>
    </row>
    <row r="105" spans="1:5" ht="12.75" customHeight="1" x14ac:dyDescent="0.2">
      <c r="A105" s="1"/>
      <c r="B105" s="1"/>
      <c r="C105" s="1"/>
      <c r="D105" s="1"/>
      <c r="E105" s="1"/>
    </row>
    <row r="106" spans="1:5" ht="12.75" customHeight="1" x14ac:dyDescent="0.2">
      <c r="A106" s="1"/>
      <c r="B106" s="1"/>
      <c r="C106" s="1"/>
      <c r="D106" s="1"/>
      <c r="E106" s="1"/>
    </row>
    <row r="107" spans="1:5" ht="12.75" customHeight="1" x14ac:dyDescent="0.2">
      <c r="A107" s="1"/>
      <c r="B107" s="1"/>
      <c r="C107" s="1"/>
      <c r="D107" s="1"/>
      <c r="E107" s="1"/>
    </row>
    <row r="108" spans="1:5" ht="12.75" customHeight="1" x14ac:dyDescent="0.2">
      <c r="A108" s="1"/>
      <c r="B108" s="1"/>
      <c r="C108" s="1"/>
      <c r="D108" s="1"/>
      <c r="E108" s="1"/>
    </row>
    <row r="109" spans="1:5" ht="12.75" customHeight="1" x14ac:dyDescent="0.2">
      <c r="A109" s="1"/>
      <c r="B109" s="1"/>
      <c r="C109" s="1"/>
      <c r="D109" s="1"/>
      <c r="E109" s="1"/>
    </row>
    <row r="110" spans="1:5" ht="12.75" customHeight="1" x14ac:dyDescent="0.2">
      <c r="A110" s="1"/>
      <c r="B110" s="1"/>
      <c r="C110" s="1"/>
      <c r="D110" s="1"/>
      <c r="E110" s="1"/>
    </row>
    <row r="111" spans="1:5" ht="12.75" customHeight="1" x14ac:dyDescent="0.2">
      <c r="A111" s="1"/>
      <c r="B111" s="1"/>
      <c r="C111" s="1"/>
      <c r="D111" s="1"/>
      <c r="E111" s="1"/>
    </row>
    <row r="112" spans="1:5" ht="12.75" customHeight="1" x14ac:dyDescent="0.2">
      <c r="A112" s="1"/>
      <c r="B112" s="1"/>
      <c r="C112" s="1"/>
      <c r="D112" s="1"/>
      <c r="E112" s="1"/>
    </row>
    <row r="113" spans="1:5" ht="12.75" customHeight="1" x14ac:dyDescent="0.2">
      <c r="A113" s="1"/>
      <c r="B113" s="1"/>
      <c r="C113" s="1"/>
      <c r="D113" s="1"/>
      <c r="E113" s="1"/>
    </row>
    <row r="114" spans="1:5" ht="12.75" customHeight="1" x14ac:dyDescent="0.2">
      <c r="A114" s="1"/>
      <c r="B114" s="1"/>
      <c r="C114" s="1"/>
      <c r="D114" s="1"/>
      <c r="E114" s="1"/>
    </row>
    <row r="115" spans="1:5" ht="12.75" customHeight="1" x14ac:dyDescent="0.2">
      <c r="A115" s="1"/>
      <c r="B115" s="1"/>
      <c r="C115" s="1"/>
      <c r="D115" s="1"/>
      <c r="E115" s="1"/>
    </row>
    <row r="116" spans="1:5" ht="12.75" customHeight="1" x14ac:dyDescent="0.2">
      <c r="A116" s="1"/>
      <c r="B116" s="1"/>
      <c r="C116" s="1"/>
      <c r="D116" s="1"/>
      <c r="E116" s="1"/>
    </row>
    <row r="117" spans="1:5" ht="12.75" customHeight="1" x14ac:dyDescent="0.2">
      <c r="A117" s="1"/>
      <c r="B117" s="1"/>
      <c r="C117" s="1"/>
      <c r="D117" s="1"/>
      <c r="E117" s="1"/>
    </row>
    <row r="118" spans="1:5" ht="12.75" customHeight="1" x14ac:dyDescent="0.2">
      <c r="A118" s="1"/>
      <c r="B118" s="1"/>
      <c r="C118" s="1"/>
      <c r="D118" s="1"/>
      <c r="E118" s="1"/>
    </row>
    <row r="119" spans="1:5" ht="12.75" customHeight="1" x14ac:dyDescent="0.2">
      <c r="A119" s="1"/>
      <c r="B119" s="1"/>
      <c r="C119" s="1"/>
      <c r="D119" s="1"/>
      <c r="E119" s="1"/>
    </row>
    <row r="120" spans="1:5" ht="12.75" customHeight="1" x14ac:dyDescent="0.2">
      <c r="A120" s="1"/>
      <c r="B120" s="1"/>
      <c r="C120" s="1"/>
      <c r="D120" s="1"/>
      <c r="E120" s="1"/>
    </row>
    <row r="121" spans="1:5" ht="12.75" customHeight="1" x14ac:dyDescent="0.2">
      <c r="A121" s="1"/>
      <c r="B121" s="1"/>
      <c r="C121" s="1"/>
      <c r="D121" s="1"/>
      <c r="E121" s="1"/>
    </row>
    <row r="122" spans="1:5" ht="12.75" customHeight="1" x14ac:dyDescent="0.2">
      <c r="A122" s="1"/>
      <c r="B122" s="1"/>
      <c r="C122" s="1"/>
      <c r="D122" s="1"/>
      <c r="E122" s="1"/>
    </row>
    <row r="123" spans="1:5" ht="12.75" customHeight="1" x14ac:dyDescent="0.2">
      <c r="A123" s="1"/>
      <c r="B123" s="1"/>
      <c r="C123" s="1"/>
      <c r="D123" s="1"/>
      <c r="E123" s="1"/>
    </row>
    <row r="124" spans="1:5" ht="12.75" customHeight="1" x14ac:dyDescent="0.2">
      <c r="A124" s="1"/>
      <c r="B124" s="1"/>
      <c r="C124" s="1"/>
      <c r="D124" s="1"/>
      <c r="E124" s="1"/>
    </row>
    <row r="125" spans="1:5" ht="12.75" customHeight="1" x14ac:dyDescent="0.2">
      <c r="A125" s="1"/>
      <c r="B125" s="1"/>
      <c r="C125" s="1"/>
      <c r="D125" s="1"/>
      <c r="E125" s="1"/>
    </row>
    <row r="126" spans="1:5" ht="12.75" customHeight="1" x14ac:dyDescent="0.2">
      <c r="A126" s="1"/>
      <c r="B126" s="1"/>
      <c r="C126" s="1"/>
      <c r="D126" s="1"/>
      <c r="E126" s="1"/>
    </row>
    <row r="127" spans="1:5" ht="12.75" customHeight="1" x14ac:dyDescent="0.2">
      <c r="A127" s="1"/>
      <c r="B127" s="1"/>
      <c r="C127" s="1"/>
      <c r="D127" s="1"/>
      <c r="E127" s="1"/>
    </row>
    <row r="128" spans="1:5" ht="12.75" customHeight="1" x14ac:dyDescent="0.2">
      <c r="A128" s="1"/>
      <c r="B128" s="1"/>
      <c r="C128" s="1"/>
      <c r="D128" s="1"/>
      <c r="E128" s="1"/>
    </row>
    <row r="129" spans="1:5" ht="12.75" customHeight="1" x14ac:dyDescent="0.2">
      <c r="A129" s="1"/>
      <c r="B129" s="1"/>
      <c r="C129" s="1"/>
      <c r="D129" s="1"/>
      <c r="E129" s="1"/>
    </row>
    <row r="130" spans="1:5" ht="12.75" customHeight="1" x14ac:dyDescent="0.2">
      <c r="A130" s="1"/>
      <c r="B130" s="1"/>
      <c r="C130" s="1"/>
      <c r="D130" s="1"/>
      <c r="E130" s="1"/>
    </row>
    <row r="131" spans="1:5" ht="12.75" customHeight="1" x14ac:dyDescent="0.2">
      <c r="A131" s="1"/>
      <c r="B131" s="1"/>
      <c r="C131" s="1"/>
      <c r="D131" s="1"/>
      <c r="E131" s="1"/>
    </row>
    <row r="132" spans="1:5" ht="12.75" customHeight="1" x14ac:dyDescent="0.2">
      <c r="A132" s="1"/>
      <c r="B132" s="1"/>
      <c r="C132" s="1"/>
      <c r="D132" s="1"/>
      <c r="E132" s="1"/>
    </row>
    <row r="133" spans="1:5" ht="12.75" customHeight="1" x14ac:dyDescent="0.2">
      <c r="A133" s="1"/>
      <c r="B133" s="1"/>
      <c r="C133" s="1"/>
      <c r="D133" s="1"/>
      <c r="E133" s="1"/>
    </row>
    <row r="134" spans="1:5" ht="12.75" customHeight="1" x14ac:dyDescent="0.2">
      <c r="A134" s="1"/>
      <c r="B134" s="1"/>
      <c r="C134" s="1"/>
      <c r="D134" s="1"/>
      <c r="E134" s="1"/>
    </row>
    <row r="135" spans="1:5" ht="12.75" customHeight="1" x14ac:dyDescent="0.2">
      <c r="A135" s="1"/>
      <c r="B135" s="1"/>
      <c r="C135" s="1"/>
      <c r="D135" s="1"/>
      <c r="E135" s="1"/>
    </row>
    <row r="136" spans="1:5" ht="12.75" customHeight="1" x14ac:dyDescent="0.2">
      <c r="A136" s="1"/>
      <c r="B136" s="1"/>
      <c r="C136" s="1"/>
      <c r="D136" s="1"/>
      <c r="E136" s="1"/>
    </row>
    <row r="137" spans="1:5" ht="12.75" customHeight="1" x14ac:dyDescent="0.2">
      <c r="A137" s="1"/>
      <c r="B137" s="1"/>
      <c r="C137" s="1"/>
      <c r="D137" s="1"/>
      <c r="E137" s="1"/>
    </row>
    <row r="138" spans="1:5" ht="12.75" customHeight="1" x14ac:dyDescent="0.2">
      <c r="A138" s="1"/>
      <c r="B138" s="1"/>
      <c r="C138" s="1"/>
      <c r="D138" s="1"/>
      <c r="E138" s="1"/>
    </row>
    <row r="139" spans="1:5" ht="12.75" customHeight="1" x14ac:dyDescent="0.2">
      <c r="A139" s="1"/>
      <c r="B139" s="1"/>
      <c r="C139" s="1"/>
      <c r="D139" s="1"/>
      <c r="E139" s="1"/>
    </row>
    <row r="140" spans="1:5" ht="12.75" customHeight="1" x14ac:dyDescent="0.2">
      <c r="A140" s="1"/>
      <c r="B140" s="1"/>
      <c r="C140" s="1"/>
      <c r="D140" s="1"/>
      <c r="E140" s="1"/>
    </row>
    <row r="141" spans="1:5" ht="12.75" customHeight="1" x14ac:dyDescent="0.2">
      <c r="A141" s="1"/>
      <c r="B141" s="1"/>
      <c r="C141" s="1"/>
      <c r="D141" s="1"/>
      <c r="E141" s="1"/>
    </row>
    <row r="142" spans="1:5" ht="12.75" customHeight="1" x14ac:dyDescent="0.2">
      <c r="A142" s="1"/>
      <c r="B142" s="1"/>
      <c r="C142" s="1"/>
      <c r="D142" s="1"/>
      <c r="E142" s="1"/>
    </row>
    <row r="143" spans="1:5" ht="12.75" customHeight="1" x14ac:dyDescent="0.2">
      <c r="A143" s="1"/>
      <c r="B143" s="1"/>
      <c r="C143" s="1"/>
      <c r="D143" s="1"/>
      <c r="E143" s="1"/>
    </row>
    <row r="144" spans="1:5" ht="12.75" customHeight="1" x14ac:dyDescent="0.2">
      <c r="A144" s="1"/>
      <c r="B144" s="1"/>
      <c r="C144" s="1"/>
      <c r="D144" s="1"/>
      <c r="E144" s="1"/>
    </row>
    <row r="145" spans="1:5" ht="12.75" customHeight="1" x14ac:dyDescent="0.2">
      <c r="A145" s="1"/>
      <c r="B145" s="1"/>
      <c r="C145" s="1"/>
      <c r="D145" s="1"/>
      <c r="E145" s="1"/>
    </row>
    <row r="146" spans="1:5" ht="12.75" customHeight="1" x14ac:dyDescent="0.2">
      <c r="A146" s="1"/>
      <c r="B146" s="1"/>
      <c r="C146" s="1"/>
      <c r="D146" s="1"/>
      <c r="E146" s="1"/>
    </row>
    <row r="147" spans="1:5" ht="12.75" customHeight="1" x14ac:dyDescent="0.2">
      <c r="A147" s="1"/>
      <c r="B147" s="1"/>
      <c r="C147" s="1"/>
      <c r="D147" s="1"/>
      <c r="E147" s="1"/>
    </row>
    <row r="148" spans="1:5" ht="12.75" customHeight="1" x14ac:dyDescent="0.2">
      <c r="A148" s="1"/>
      <c r="B148" s="1"/>
      <c r="C148" s="1"/>
      <c r="D148" s="1"/>
      <c r="E148" s="1"/>
    </row>
    <row r="149" spans="1:5" ht="12.75" customHeight="1" x14ac:dyDescent="0.2">
      <c r="A149" s="1"/>
      <c r="B149" s="1"/>
      <c r="C149" s="1"/>
      <c r="D149" s="1"/>
      <c r="E149" s="1"/>
    </row>
    <row r="150" spans="1:5" ht="12.75" customHeight="1" x14ac:dyDescent="0.2">
      <c r="A150" s="1"/>
      <c r="B150" s="1"/>
      <c r="C150" s="1"/>
      <c r="D150" s="1"/>
      <c r="E150" s="1"/>
    </row>
    <row r="151" spans="1:5" ht="12.75" customHeight="1" x14ac:dyDescent="0.2">
      <c r="A151" s="1"/>
      <c r="B151" s="1"/>
      <c r="C151" s="1"/>
      <c r="D151" s="1"/>
      <c r="E151" s="1"/>
    </row>
    <row r="152" spans="1:5" ht="12.75" customHeight="1" x14ac:dyDescent="0.2">
      <c r="A152" s="1"/>
      <c r="B152" s="1"/>
      <c r="C152" s="1"/>
      <c r="D152" s="1"/>
      <c r="E152" s="1"/>
    </row>
    <row r="153" spans="1:5" ht="12.75" customHeight="1" x14ac:dyDescent="0.2">
      <c r="A153" s="1"/>
      <c r="B153" s="1"/>
      <c r="C153" s="1"/>
      <c r="D153" s="1"/>
      <c r="E153" s="1"/>
    </row>
    <row r="154" spans="1:5" ht="12.75" customHeight="1" x14ac:dyDescent="0.2">
      <c r="A154" s="1"/>
      <c r="B154" s="1"/>
      <c r="C154" s="1"/>
      <c r="D154" s="1"/>
      <c r="E154" s="1"/>
    </row>
    <row r="155" spans="1:5" ht="12.75" customHeight="1" x14ac:dyDescent="0.2">
      <c r="A155" s="1"/>
      <c r="B155" s="1"/>
      <c r="C155" s="1"/>
      <c r="D155" s="1"/>
      <c r="E155" s="1"/>
    </row>
    <row r="156" spans="1:5" ht="12.75" customHeight="1" x14ac:dyDescent="0.2">
      <c r="A156" s="1"/>
      <c r="B156" s="1"/>
      <c r="C156" s="1"/>
      <c r="D156" s="1"/>
      <c r="E156" s="1"/>
    </row>
    <row r="157" spans="1:5" ht="12.75" customHeight="1" x14ac:dyDescent="0.2">
      <c r="A157" s="1"/>
      <c r="B157" s="1"/>
      <c r="C157" s="1"/>
      <c r="D157" s="1"/>
      <c r="E157" s="1"/>
    </row>
    <row r="158" spans="1:5" ht="12.75" customHeight="1" x14ac:dyDescent="0.2">
      <c r="A158" s="1"/>
      <c r="B158" s="1"/>
      <c r="C158" s="1"/>
      <c r="D158" s="1"/>
      <c r="E158" s="1"/>
    </row>
    <row r="159" spans="1:5" ht="12.75" customHeight="1" x14ac:dyDescent="0.2">
      <c r="A159" s="1"/>
      <c r="B159" s="1"/>
      <c r="C159" s="1"/>
      <c r="D159" s="1"/>
      <c r="E159" s="1"/>
    </row>
    <row r="160" spans="1:5" ht="12.75" customHeight="1" x14ac:dyDescent="0.2">
      <c r="A160" s="1"/>
      <c r="B160" s="1"/>
      <c r="C160" s="1"/>
      <c r="D160" s="1"/>
      <c r="E160" s="1"/>
    </row>
    <row r="161" spans="1:5" ht="12.75" customHeight="1" x14ac:dyDescent="0.2">
      <c r="A161" s="1"/>
      <c r="B161" s="1"/>
      <c r="C161" s="1"/>
      <c r="D161" s="1"/>
      <c r="E161" s="1"/>
    </row>
    <row r="162" spans="1:5" ht="12.75" customHeight="1" x14ac:dyDescent="0.2">
      <c r="A162" s="1"/>
      <c r="B162" s="1"/>
      <c r="C162" s="1"/>
      <c r="D162" s="1"/>
      <c r="E162" s="1"/>
    </row>
    <row r="163" spans="1:5" ht="12.75" customHeight="1" x14ac:dyDescent="0.2">
      <c r="A163" s="1"/>
      <c r="B163" s="1"/>
      <c r="C163" s="1"/>
      <c r="D163" s="1"/>
      <c r="E163" s="1"/>
    </row>
    <row r="164" spans="1:5" ht="12.75" customHeight="1" x14ac:dyDescent="0.2">
      <c r="A164" s="1"/>
      <c r="B164" s="1"/>
      <c r="C164" s="1"/>
      <c r="D164" s="1"/>
      <c r="E164" s="1"/>
    </row>
    <row r="165" spans="1:5" ht="12.75" customHeight="1" x14ac:dyDescent="0.2">
      <c r="A165" s="1"/>
      <c r="B165" s="1"/>
      <c r="C165" s="1"/>
      <c r="D165" s="1"/>
      <c r="E165" s="1"/>
    </row>
    <row r="166" spans="1:5" ht="12.75" customHeight="1" x14ac:dyDescent="0.2">
      <c r="A166" s="1"/>
      <c r="B166" s="1"/>
      <c r="C166" s="1"/>
      <c r="D166" s="1"/>
      <c r="E166" s="1"/>
    </row>
    <row r="167" spans="1:5" ht="12.75" customHeight="1" x14ac:dyDescent="0.2">
      <c r="A167" s="1"/>
      <c r="B167" s="1"/>
      <c r="C167" s="1"/>
      <c r="D167" s="1"/>
      <c r="E167" s="1"/>
    </row>
    <row r="168" spans="1:5" ht="12.75" customHeight="1" x14ac:dyDescent="0.2">
      <c r="A168" s="1"/>
      <c r="B168" s="1"/>
      <c r="C168" s="1"/>
      <c r="D168" s="1"/>
      <c r="E168" s="1"/>
    </row>
    <row r="169" spans="1:5" ht="12.75" customHeight="1" x14ac:dyDescent="0.2">
      <c r="A169" s="1"/>
      <c r="B169" s="1"/>
      <c r="C169" s="1"/>
      <c r="D169" s="1"/>
      <c r="E169" s="1"/>
    </row>
    <row r="170" spans="1:5" ht="12.75" customHeight="1" x14ac:dyDescent="0.2">
      <c r="A170" s="1"/>
      <c r="B170" s="1"/>
      <c r="C170" s="1"/>
      <c r="D170" s="1"/>
      <c r="E170" s="1"/>
    </row>
    <row r="171" spans="1:5" ht="12.75" customHeight="1" x14ac:dyDescent="0.2">
      <c r="A171" s="1"/>
      <c r="B171" s="1"/>
      <c r="C171" s="1"/>
      <c r="D171" s="1"/>
      <c r="E171" s="1"/>
    </row>
    <row r="172" spans="1:5" ht="12.75" customHeight="1" x14ac:dyDescent="0.2">
      <c r="A172" s="1"/>
      <c r="B172" s="1"/>
      <c r="C172" s="1"/>
      <c r="D172" s="1"/>
      <c r="E172" s="1"/>
    </row>
    <row r="173" spans="1:5" ht="12.75" customHeight="1" x14ac:dyDescent="0.2">
      <c r="A173" s="1"/>
      <c r="B173" s="1"/>
      <c r="C173" s="1"/>
      <c r="D173" s="1"/>
      <c r="E173" s="1"/>
    </row>
    <row r="174" spans="1:5" ht="12.75" customHeight="1" x14ac:dyDescent="0.2">
      <c r="A174" s="1"/>
      <c r="B174" s="1"/>
      <c r="C174" s="1"/>
      <c r="D174" s="1"/>
      <c r="E174" s="1"/>
    </row>
    <row r="175" spans="1:5" ht="12.75" customHeight="1" x14ac:dyDescent="0.2">
      <c r="A175" s="1"/>
      <c r="B175" s="1"/>
      <c r="C175" s="1"/>
      <c r="D175" s="1"/>
      <c r="E175" s="1"/>
    </row>
    <row r="176" spans="1:5" ht="12.75" customHeight="1" x14ac:dyDescent="0.2">
      <c r="A176" s="1"/>
      <c r="B176" s="1"/>
      <c r="C176" s="1"/>
      <c r="D176" s="1"/>
      <c r="E176" s="1"/>
    </row>
    <row r="177" spans="1:5" ht="12.75" customHeight="1" x14ac:dyDescent="0.2">
      <c r="A177" s="1"/>
      <c r="B177" s="1"/>
      <c r="C177" s="1"/>
      <c r="D177" s="1"/>
      <c r="E177" s="1"/>
    </row>
    <row r="178" spans="1:5" ht="12.75" customHeight="1" x14ac:dyDescent="0.2">
      <c r="A178" s="1"/>
      <c r="B178" s="1"/>
      <c r="C178" s="1"/>
      <c r="D178" s="1"/>
      <c r="E178" s="1"/>
    </row>
    <row r="179" spans="1:5" ht="12.75" customHeight="1" x14ac:dyDescent="0.2">
      <c r="A179" s="1"/>
      <c r="B179" s="1"/>
      <c r="C179" s="1"/>
      <c r="D179" s="1"/>
      <c r="E179" s="1"/>
    </row>
    <row r="180" spans="1:5" ht="12.75" customHeight="1" x14ac:dyDescent="0.2">
      <c r="A180" s="1"/>
      <c r="B180" s="1"/>
      <c r="C180" s="1"/>
      <c r="D180" s="1"/>
      <c r="E180" s="1"/>
    </row>
    <row r="181" spans="1:5" ht="12.75" customHeight="1" x14ac:dyDescent="0.2">
      <c r="A181" s="1"/>
      <c r="B181" s="1"/>
      <c r="C181" s="1"/>
      <c r="D181" s="1"/>
      <c r="E181" s="1"/>
    </row>
    <row r="182" spans="1:5" ht="12.75" customHeight="1" x14ac:dyDescent="0.2">
      <c r="A182" s="1"/>
      <c r="B182" s="1"/>
      <c r="C182" s="1"/>
      <c r="D182" s="1"/>
      <c r="E182" s="1"/>
    </row>
    <row r="183" spans="1:5" ht="12.75" customHeight="1" x14ac:dyDescent="0.2">
      <c r="A183" s="1"/>
      <c r="B183" s="1"/>
      <c r="C183" s="1"/>
      <c r="D183" s="1"/>
      <c r="E183" s="1"/>
    </row>
    <row r="184" spans="1:5" ht="12.75" customHeight="1" x14ac:dyDescent="0.2">
      <c r="A184" s="1"/>
      <c r="B184" s="1"/>
      <c r="C184" s="1"/>
      <c r="D184" s="1"/>
      <c r="E184" s="1"/>
    </row>
    <row r="185" spans="1:5" ht="12.75" customHeight="1" x14ac:dyDescent="0.2">
      <c r="A185" s="1"/>
      <c r="B185" s="1"/>
      <c r="C185" s="1"/>
      <c r="D185" s="1"/>
      <c r="E185" s="1"/>
    </row>
    <row r="186" spans="1:5" ht="12.75" customHeight="1" x14ac:dyDescent="0.2">
      <c r="A186" s="1"/>
      <c r="B186" s="1"/>
      <c r="C186" s="1"/>
      <c r="D186" s="1"/>
      <c r="E186" s="1"/>
    </row>
    <row r="187" spans="1:5" ht="12.75" customHeight="1" x14ac:dyDescent="0.2">
      <c r="A187" s="1"/>
      <c r="B187" s="1"/>
      <c r="C187" s="1"/>
      <c r="D187" s="1"/>
      <c r="E187" s="1"/>
    </row>
    <row r="188" spans="1:5" ht="12.75" customHeight="1" x14ac:dyDescent="0.2">
      <c r="A188" s="1"/>
      <c r="B188" s="1"/>
      <c r="C188" s="1"/>
      <c r="D188" s="1"/>
      <c r="E188" s="1"/>
    </row>
    <row r="189" spans="1:5" ht="12.75" customHeight="1" x14ac:dyDescent="0.2">
      <c r="A189" s="1"/>
      <c r="B189" s="1"/>
      <c r="C189" s="1"/>
      <c r="D189" s="1"/>
      <c r="E189" s="1"/>
    </row>
    <row r="190" spans="1:5" ht="12.75" customHeight="1" x14ac:dyDescent="0.2">
      <c r="A190" s="1"/>
      <c r="B190" s="1"/>
      <c r="C190" s="1"/>
      <c r="D190" s="1"/>
      <c r="E190" s="1"/>
    </row>
    <row r="191" spans="1:5" ht="12.75" customHeight="1" x14ac:dyDescent="0.2">
      <c r="A191" s="1"/>
      <c r="B191" s="1"/>
      <c r="C191" s="1"/>
      <c r="D191" s="1"/>
      <c r="E191" s="1"/>
    </row>
    <row r="192" spans="1:5" ht="12.75" customHeight="1" x14ac:dyDescent="0.2">
      <c r="A192" s="1"/>
      <c r="B192" s="1"/>
      <c r="C192" s="1"/>
      <c r="D192" s="1"/>
      <c r="E192" s="1"/>
    </row>
    <row r="193" spans="1:5" ht="12.75" customHeight="1" x14ac:dyDescent="0.2">
      <c r="A193" s="1"/>
      <c r="B193" s="1"/>
      <c r="C193" s="1"/>
      <c r="D193" s="1"/>
      <c r="E193" s="1"/>
    </row>
    <row r="194" spans="1:5" ht="12.75" customHeight="1" x14ac:dyDescent="0.2">
      <c r="A194" s="1"/>
      <c r="B194" s="1"/>
      <c r="C194" s="1"/>
      <c r="D194" s="1"/>
      <c r="E194" s="1"/>
    </row>
    <row r="195" spans="1:5" ht="12.75" customHeight="1" x14ac:dyDescent="0.2">
      <c r="A195" s="1"/>
      <c r="B195" s="1"/>
      <c r="C195" s="1"/>
      <c r="D195" s="1"/>
      <c r="E195" s="1"/>
    </row>
    <row r="196" spans="1:5" ht="12.75" customHeight="1" x14ac:dyDescent="0.2">
      <c r="A196" s="1"/>
      <c r="B196" s="1"/>
      <c r="C196" s="1"/>
      <c r="D196" s="1"/>
      <c r="E196" s="1"/>
    </row>
    <row r="197" spans="1:5" ht="12.75" customHeight="1" x14ac:dyDescent="0.2">
      <c r="A197" s="1"/>
      <c r="B197" s="1"/>
      <c r="C197" s="1"/>
      <c r="D197" s="1"/>
      <c r="E197" s="1"/>
    </row>
    <row r="198" spans="1:5" ht="12.75" customHeight="1" x14ac:dyDescent="0.2">
      <c r="A198" s="1"/>
      <c r="B198" s="1"/>
      <c r="C198" s="1"/>
      <c r="D198" s="1"/>
      <c r="E198" s="1"/>
    </row>
    <row r="199" spans="1:5" ht="12.75" customHeight="1" x14ac:dyDescent="0.2">
      <c r="A199" s="1"/>
      <c r="B199" s="1"/>
      <c r="C199" s="1"/>
      <c r="D199" s="1"/>
      <c r="E199" s="1"/>
    </row>
    <row r="200" spans="1:5" ht="12.75" customHeight="1" x14ac:dyDescent="0.2">
      <c r="A200" s="1"/>
      <c r="B200" s="1"/>
      <c r="C200" s="1"/>
      <c r="D200" s="1"/>
      <c r="E200" s="1"/>
    </row>
    <row r="201" spans="1:5" ht="12.75" customHeight="1" x14ac:dyDescent="0.2">
      <c r="A201" s="1"/>
      <c r="B201" s="1"/>
      <c r="C201" s="1"/>
      <c r="D201" s="1"/>
      <c r="E201" s="1"/>
    </row>
    <row r="202" spans="1:5" ht="12.75" customHeight="1" x14ac:dyDescent="0.2">
      <c r="A202" s="1"/>
      <c r="B202" s="1"/>
      <c r="C202" s="1"/>
      <c r="D202" s="1"/>
      <c r="E202" s="1"/>
    </row>
    <row r="203" spans="1:5" ht="12.75" customHeight="1" x14ac:dyDescent="0.2">
      <c r="A203" s="1"/>
      <c r="B203" s="1"/>
      <c r="C203" s="1"/>
      <c r="D203" s="1"/>
      <c r="E203" s="1"/>
    </row>
    <row r="204" spans="1:5" ht="12.75" customHeight="1" x14ac:dyDescent="0.2">
      <c r="A204" s="1"/>
      <c r="B204" s="1"/>
      <c r="C204" s="1"/>
      <c r="D204" s="1"/>
      <c r="E204" s="1"/>
    </row>
    <row r="205" spans="1:5" ht="12.75" customHeight="1" x14ac:dyDescent="0.2">
      <c r="A205" s="1"/>
      <c r="B205" s="1"/>
      <c r="C205" s="1"/>
      <c r="D205" s="1"/>
      <c r="E205" s="1"/>
    </row>
    <row r="206" spans="1:5" ht="12.75" customHeight="1" x14ac:dyDescent="0.2">
      <c r="A206" s="1"/>
      <c r="B206" s="1"/>
      <c r="C206" s="1"/>
      <c r="D206" s="1"/>
      <c r="E206" s="1"/>
    </row>
    <row r="207" spans="1:5" ht="12.75" customHeight="1" x14ac:dyDescent="0.2">
      <c r="A207" s="1"/>
      <c r="B207" s="1"/>
      <c r="C207" s="1"/>
      <c r="D207" s="1"/>
      <c r="E207" s="1"/>
    </row>
    <row r="208" spans="1:5" ht="12.75" customHeight="1" x14ac:dyDescent="0.2">
      <c r="A208" s="1"/>
      <c r="B208" s="1"/>
      <c r="C208" s="1"/>
      <c r="D208" s="1"/>
      <c r="E208" s="1"/>
    </row>
    <row r="209" spans="1:5" ht="12.75" customHeight="1" x14ac:dyDescent="0.2">
      <c r="A209" s="1"/>
      <c r="B209" s="1"/>
      <c r="C209" s="1"/>
      <c r="D209" s="1"/>
      <c r="E209" s="1"/>
    </row>
    <row r="210" spans="1:5" ht="12.75" customHeight="1" x14ac:dyDescent="0.2">
      <c r="A210" s="1"/>
      <c r="B210" s="1"/>
      <c r="C210" s="1"/>
      <c r="D210" s="1"/>
      <c r="E210" s="1"/>
    </row>
    <row r="211" spans="1:5" ht="12.75" customHeight="1" x14ac:dyDescent="0.2">
      <c r="A211" s="1"/>
      <c r="B211" s="1"/>
      <c r="C211" s="1"/>
      <c r="D211" s="1"/>
      <c r="E211" s="1"/>
    </row>
    <row r="212" spans="1:5" ht="12.75" customHeight="1" x14ac:dyDescent="0.2">
      <c r="A212" s="1"/>
      <c r="B212" s="1"/>
      <c r="C212" s="1"/>
      <c r="D212" s="1"/>
      <c r="E212" s="1"/>
    </row>
    <row r="213" spans="1:5" ht="12.75" customHeight="1" x14ac:dyDescent="0.2">
      <c r="A213" s="1"/>
      <c r="B213" s="1"/>
      <c r="C213" s="1"/>
      <c r="D213" s="1"/>
      <c r="E213" s="1"/>
    </row>
    <row r="214" spans="1:5" ht="12.75" customHeight="1" x14ac:dyDescent="0.2">
      <c r="A214" s="1"/>
      <c r="B214" s="1"/>
      <c r="C214" s="1"/>
      <c r="D214" s="1"/>
      <c r="E214" s="1"/>
    </row>
    <row r="215" spans="1:5" ht="12.75" customHeight="1" x14ac:dyDescent="0.2">
      <c r="A215" s="1"/>
      <c r="B215" s="1"/>
      <c r="C215" s="1"/>
      <c r="D215" s="1"/>
      <c r="E215" s="1"/>
    </row>
    <row r="216" spans="1:5" ht="12.75" customHeight="1" x14ac:dyDescent="0.2">
      <c r="A216" s="1"/>
      <c r="B216" s="1"/>
      <c r="C216" s="1"/>
      <c r="D216" s="1"/>
      <c r="E216" s="1"/>
    </row>
    <row r="217" spans="1:5" ht="12.75" customHeight="1" x14ac:dyDescent="0.2">
      <c r="A217" s="1"/>
      <c r="B217" s="1"/>
      <c r="C217" s="1"/>
      <c r="D217" s="1"/>
      <c r="E217" s="1"/>
    </row>
    <row r="218" spans="1:5" ht="12.75" customHeight="1" x14ac:dyDescent="0.2">
      <c r="A218" s="1"/>
      <c r="B218" s="1"/>
      <c r="C218" s="1"/>
      <c r="D218" s="1"/>
      <c r="E218" s="1"/>
    </row>
    <row r="219" spans="1:5" ht="12.75" customHeight="1" x14ac:dyDescent="0.2">
      <c r="A219" s="1"/>
      <c r="B219" s="1"/>
      <c r="C219" s="1"/>
      <c r="D219" s="1"/>
      <c r="E219" s="1"/>
    </row>
    <row r="220" spans="1:5" ht="12.75" customHeight="1" x14ac:dyDescent="0.2">
      <c r="A220" s="1"/>
      <c r="B220" s="1"/>
      <c r="C220" s="1"/>
      <c r="D220" s="1"/>
      <c r="E220" s="1"/>
    </row>
    <row r="221" spans="1:5" ht="12.75" customHeight="1" x14ac:dyDescent="0.2">
      <c r="A221" s="1"/>
      <c r="B221" s="1"/>
      <c r="C221" s="1"/>
      <c r="D221" s="1"/>
      <c r="E221" s="1"/>
    </row>
    <row r="222" spans="1:5" ht="12.75" customHeight="1" x14ac:dyDescent="0.2">
      <c r="A222" s="1"/>
      <c r="B222" s="1"/>
      <c r="C222" s="1"/>
      <c r="D222" s="1"/>
      <c r="E222" s="1"/>
    </row>
    <row r="223" spans="1:5" ht="12.75" customHeight="1" x14ac:dyDescent="0.2">
      <c r="A223" s="1"/>
      <c r="B223" s="1"/>
      <c r="C223" s="1"/>
      <c r="D223" s="1"/>
      <c r="E223" s="1"/>
    </row>
    <row r="224" spans="1:5" ht="12.75" customHeight="1" x14ac:dyDescent="0.2">
      <c r="A224" s="1"/>
      <c r="B224" s="1"/>
      <c r="C224" s="1"/>
      <c r="D224" s="1"/>
      <c r="E224" s="1"/>
    </row>
    <row r="225" spans="1:5" ht="12.75" customHeight="1" x14ac:dyDescent="0.2">
      <c r="A225" s="1"/>
      <c r="B225" s="1"/>
      <c r="C225" s="1"/>
      <c r="D225" s="1"/>
      <c r="E225" s="1"/>
    </row>
    <row r="226" spans="1:5" ht="12.75" customHeight="1" x14ac:dyDescent="0.2">
      <c r="A226" s="1"/>
      <c r="B226" s="1"/>
      <c r="C226" s="1"/>
      <c r="D226" s="1"/>
      <c r="E226" s="1"/>
    </row>
    <row r="227" spans="1:5" ht="12.75" customHeight="1" x14ac:dyDescent="0.2">
      <c r="A227" s="1"/>
      <c r="B227" s="1"/>
      <c r="C227" s="1"/>
      <c r="D227" s="1"/>
      <c r="E227" s="1"/>
    </row>
    <row r="228" spans="1:5" ht="12.75" customHeight="1" x14ac:dyDescent="0.2">
      <c r="A228" s="1"/>
      <c r="B228" s="1"/>
      <c r="C228" s="1"/>
      <c r="D228" s="1"/>
      <c r="E228" s="1"/>
    </row>
    <row r="229" spans="1:5" ht="12.75" customHeight="1" x14ac:dyDescent="0.2">
      <c r="A229" s="1"/>
      <c r="B229" s="1"/>
      <c r="C229" s="1"/>
      <c r="D229" s="1"/>
      <c r="E229" s="1"/>
    </row>
    <row r="230" spans="1:5" ht="12.75" customHeight="1" x14ac:dyDescent="0.2">
      <c r="A230" s="1"/>
      <c r="B230" s="1"/>
      <c r="C230" s="1"/>
      <c r="D230" s="1"/>
      <c r="E230" s="1"/>
    </row>
    <row r="231" spans="1:5" ht="12.75" customHeight="1" x14ac:dyDescent="0.2">
      <c r="A231" s="1"/>
      <c r="B231" s="1"/>
      <c r="C231" s="1"/>
      <c r="D231" s="1"/>
      <c r="E231" s="1"/>
    </row>
    <row r="232" spans="1:5" ht="12.75" customHeight="1" x14ac:dyDescent="0.2">
      <c r="A232" s="1"/>
      <c r="B232" s="1"/>
      <c r="C232" s="1"/>
      <c r="D232" s="1"/>
      <c r="E232" s="1"/>
    </row>
    <row r="233" spans="1:5" ht="12.75" customHeight="1" x14ac:dyDescent="0.2">
      <c r="A233" s="1"/>
      <c r="B233" s="1"/>
      <c r="C233" s="1"/>
      <c r="D233" s="1"/>
      <c r="E233" s="1"/>
    </row>
    <row r="234" spans="1:5" ht="12.75" customHeight="1" x14ac:dyDescent="0.2">
      <c r="A234" s="1"/>
      <c r="B234" s="1"/>
      <c r="C234" s="1"/>
      <c r="D234" s="1"/>
      <c r="E234" s="1"/>
    </row>
    <row r="235" spans="1:5" ht="12.75" customHeight="1" x14ac:dyDescent="0.2">
      <c r="A235" s="1"/>
      <c r="B235" s="1"/>
      <c r="C235" s="1"/>
      <c r="D235" s="1"/>
      <c r="E235" s="1"/>
    </row>
    <row r="236" spans="1:5" ht="12.75" customHeight="1" x14ac:dyDescent="0.2">
      <c r="A236" s="1"/>
      <c r="B236" s="1"/>
      <c r="C236" s="1"/>
      <c r="D236" s="1"/>
      <c r="E236" s="1"/>
    </row>
    <row r="237" spans="1:5" ht="12.75" customHeight="1" x14ac:dyDescent="0.2">
      <c r="A237" s="1"/>
      <c r="B237" s="1"/>
      <c r="C237" s="1"/>
      <c r="D237" s="1"/>
      <c r="E237" s="1"/>
    </row>
    <row r="238" spans="1:5" ht="12.75" customHeight="1" x14ac:dyDescent="0.2">
      <c r="A238" s="1"/>
      <c r="B238" s="1"/>
      <c r="C238" s="1"/>
      <c r="D238" s="1"/>
      <c r="E238" s="1"/>
    </row>
    <row r="239" spans="1:5" ht="12.75" customHeight="1" x14ac:dyDescent="0.2">
      <c r="A239" s="1"/>
      <c r="B239" s="1"/>
      <c r="C239" s="1"/>
      <c r="D239" s="1"/>
      <c r="E239" s="1"/>
    </row>
    <row r="240" spans="1:5" ht="12.75" customHeight="1" x14ac:dyDescent="0.2">
      <c r="A240" s="1"/>
      <c r="B240" s="1"/>
      <c r="C240" s="1"/>
      <c r="D240" s="1"/>
      <c r="E240" s="1"/>
    </row>
    <row r="241" spans="1:5" ht="12.75" customHeight="1" x14ac:dyDescent="0.2">
      <c r="A241" s="1"/>
      <c r="B241" s="1"/>
      <c r="C241" s="1"/>
      <c r="D241" s="1"/>
      <c r="E241" s="1"/>
    </row>
    <row r="242" spans="1:5" ht="12.75" customHeight="1" x14ac:dyDescent="0.2">
      <c r="A242" s="1"/>
      <c r="B242" s="1"/>
      <c r="C242" s="1"/>
      <c r="D242" s="1"/>
      <c r="E242" s="1"/>
    </row>
    <row r="243" spans="1:5" ht="12.75" customHeight="1" x14ac:dyDescent="0.2">
      <c r="A243" s="1"/>
      <c r="B243" s="1"/>
      <c r="C243" s="1"/>
      <c r="D243" s="1"/>
      <c r="E243" s="1"/>
    </row>
    <row r="244" spans="1:5" ht="12.75" customHeight="1" x14ac:dyDescent="0.2">
      <c r="A244" s="1"/>
      <c r="B244" s="1"/>
      <c r="C244" s="1"/>
      <c r="D244" s="1"/>
      <c r="E244" s="1"/>
    </row>
    <row r="245" spans="1:5" ht="12.75" customHeight="1" x14ac:dyDescent="0.2">
      <c r="A245" s="1"/>
      <c r="B245" s="1"/>
      <c r="C245" s="1"/>
      <c r="D245" s="1"/>
      <c r="E245" s="1"/>
    </row>
    <row r="246" spans="1:5" ht="12.75" customHeight="1" x14ac:dyDescent="0.2">
      <c r="A246" s="1"/>
      <c r="B246" s="1"/>
      <c r="C246" s="1"/>
      <c r="D246" s="1"/>
      <c r="E246" s="1"/>
    </row>
    <row r="247" spans="1:5" ht="12.75" customHeight="1" x14ac:dyDescent="0.2">
      <c r="A247" s="1"/>
      <c r="B247" s="1"/>
      <c r="C247" s="1"/>
      <c r="D247" s="1"/>
      <c r="E247" s="1"/>
    </row>
    <row r="248" spans="1:5" ht="12.75" customHeight="1" x14ac:dyDescent="0.2">
      <c r="A248" s="1"/>
      <c r="B248" s="1"/>
      <c r="C248" s="1"/>
      <c r="D248" s="1"/>
      <c r="E248" s="1"/>
    </row>
    <row r="249" spans="1:5" ht="12.75" customHeight="1" x14ac:dyDescent="0.2">
      <c r="A249" s="1"/>
      <c r="B249" s="1"/>
      <c r="C249" s="1"/>
      <c r="D249" s="1"/>
      <c r="E249" s="1"/>
    </row>
    <row r="250" spans="1:5" ht="12.75" customHeight="1" x14ac:dyDescent="0.2">
      <c r="A250" s="1"/>
      <c r="B250" s="1"/>
      <c r="C250" s="1"/>
      <c r="D250" s="1"/>
      <c r="E250" s="1"/>
    </row>
    <row r="251" spans="1:5" ht="12.75" customHeight="1" x14ac:dyDescent="0.2">
      <c r="A251" s="1"/>
      <c r="B251" s="1"/>
      <c r="C251" s="1"/>
      <c r="D251" s="1"/>
      <c r="E251" s="1"/>
    </row>
    <row r="252" spans="1:5" ht="12.75" customHeight="1" x14ac:dyDescent="0.2">
      <c r="A252" s="1"/>
      <c r="B252" s="1"/>
      <c r="C252" s="1"/>
      <c r="D252" s="1"/>
      <c r="E252" s="1"/>
    </row>
    <row r="253" spans="1:5" ht="12.75" customHeight="1" x14ac:dyDescent="0.2">
      <c r="A253" s="1"/>
      <c r="B253" s="1"/>
      <c r="C253" s="1"/>
      <c r="D253" s="1"/>
      <c r="E253" s="1"/>
    </row>
    <row r="254" spans="1:5" ht="12.75" customHeight="1" x14ac:dyDescent="0.2">
      <c r="A254" s="1"/>
      <c r="B254" s="1"/>
      <c r="C254" s="1"/>
      <c r="D254" s="1"/>
      <c r="E254" s="1"/>
    </row>
    <row r="255" spans="1:5" ht="12.75" customHeight="1" x14ac:dyDescent="0.2">
      <c r="A255" s="1"/>
      <c r="B255" s="1"/>
      <c r="C255" s="1"/>
      <c r="D255" s="1"/>
      <c r="E255" s="1"/>
    </row>
    <row r="256" spans="1:5" ht="12.75" customHeight="1" x14ac:dyDescent="0.2">
      <c r="A256" s="1"/>
      <c r="B256" s="1"/>
      <c r="C256" s="1"/>
      <c r="D256" s="1"/>
      <c r="E256" s="1"/>
    </row>
    <row r="257" spans="1:5" ht="12.75" customHeight="1" x14ac:dyDescent="0.2">
      <c r="A257" s="1"/>
      <c r="B257" s="1"/>
      <c r="C257" s="1"/>
      <c r="D257" s="1"/>
      <c r="E257" s="1"/>
    </row>
    <row r="258" spans="1:5" ht="12.75" customHeight="1" x14ac:dyDescent="0.2">
      <c r="A258" s="1"/>
      <c r="B258" s="1"/>
      <c r="C258" s="1"/>
      <c r="D258" s="1"/>
      <c r="E258" s="1"/>
    </row>
    <row r="259" spans="1:5" ht="12.75" customHeight="1" x14ac:dyDescent="0.2">
      <c r="A259" s="1"/>
      <c r="B259" s="1"/>
      <c r="C259" s="1"/>
      <c r="D259" s="1"/>
      <c r="E259" s="1"/>
    </row>
    <row r="260" spans="1:5" ht="12.75" customHeight="1" x14ac:dyDescent="0.2">
      <c r="A260" s="1"/>
      <c r="B260" s="1"/>
      <c r="C260" s="1"/>
      <c r="D260" s="1"/>
      <c r="E260" s="1"/>
    </row>
    <row r="261" spans="1:5" ht="12.75" customHeight="1" x14ac:dyDescent="0.2">
      <c r="A261" s="1"/>
      <c r="B261" s="1"/>
      <c r="C261" s="1"/>
      <c r="D261" s="1"/>
      <c r="E261" s="1"/>
    </row>
    <row r="262" spans="1:5" ht="12.75" customHeight="1" x14ac:dyDescent="0.2">
      <c r="A262" s="1"/>
      <c r="B262" s="1"/>
      <c r="C262" s="1"/>
      <c r="D262" s="1"/>
      <c r="E262" s="1"/>
    </row>
    <row r="263" spans="1:5" ht="12.75" customHeight="1" x14ac:dyDescent="0.2">
      <c r="A263" s="1"/>
      <c r="B263" s="1"/>
      <c r="C263" s="1"/>
      <c r="D263" s="1"/>
      <c r="E263" s="1"/>
    </row>
    <row r="264" spans="1:5" ht="12.75" customHeight="1" x14ac:dyDescent="0.2">
      <c r="A264" s="1"/>
      <c r="B264" s="1"/>
      <c r="C264" s="1"/>
      <c r="D264" s="1"/>
      <c r="E264" s="1"/>
    </row>
    <row r="265" spans="1:5" ht="12.75" customHeight="1" x14ac:dyDescent="0.2">
      <c r="A265" s="1"/>
      <c r="B265" s="1"/>
      <c r="C265" s="1"/>
      <c r="D265" s="1"/>
      <c r="E265" s="1"/>
    </row>
    <row r="266" spans="1:5" ht="12.75" customHeight="1" x14ac:dyDescent="0.2">
      <c r="A266" s="1"/>
      <c r="B266" s="1"/>
      <c r="C266" s="1"/>
      <c r="D266" s="1"/>
      <c r="E266" s="1"/>
    </row>
    <row r="267" spans="1:5" ht="12.75" customHeight="1" x14ac:dyDescent="0.2">
      <c r="A267" s="1"/>
      <c r="B267" s="1"/>
      <c r="C267" s="1"/>
      <c r="D267" s="1"/>
      <c r="E267" s="1"/>
    </row>
    <row r="268" spans="1:5" ht="12.75" customHeight="1" x14ac:dyDescent="0.2">
      <c r="A268" s="1"/>
      <c r="B268" s="1"/>
      <c r="C268" s="1"/>
      <c r="D268" s="1"/>
      <c r="E268" s="1"/>
    </row>
    <row r="269" spans="1:5" ht="12.75" customHeight="1" x14ac:dyDescent="0.2">
      <c r="A269" s="1"/>
      <c r="B269" s="1"/>
      <c r="C269" s="1"/>
      <c r="D269" s="1"/>
      <c r="E269" s="1"/>
    </row>
    <row r="270" spans="1:5" ht="12.75" customHeight="1" x14ac:dyDescent="0.2">
      <c r="A270" s="1"/>
      <c r="B270" s="1"/>
      <c r="C270" s="1"/>
      <c r="D270" s="1"/>
      <c r="E270" s="1"/>
    </row>
    <row r="271" spans="1:5" ht="12.75" customHeight="1" x14ac:dyDescent="0.2">
      <c r="A271" s="1"/>
      <c r="B271" s="1"/>
      <c r="C271" s="1"/>
      <c r="D271" s="1"/>
      <c r="E271" s="1"/>
    </row>
    <row r="272" spans="1:5" ht="12.75" customHeight="1" x14ac:dyDescent="0.2">
      <c r="A272" s="1"/>
      <c r="B272" s="1"/>
      <c r="C272" s="1"/>
      <c r="D272" s="1"/>
      <c r="E272" s="1"/>
    </row>
    <row r="273" spans="1:5" ht="12.75" customHeight="1" x14ac:dyDescent="0.2">
      <c r="A273" s="1"/>
      <c r="B273" s="1"/>
      <c r="C273" s="1"/>
      <c r="D273" s="1"/>
      <c r="E273" s="1"/>
    </row>
    <row r="274" spans="1:5" ht="12.75" customHeight="1" x14ac:dyDescent="0.2">
      <c r="A274" s="1"/>
      <c r="B274" s="1"/>
      <c r="C274" s="1"/>
      <c r="D274" s="1"/>
      <c r="E274" s="1"/>
    </row>
    <row r="275" spans="1:5" ht="12.75" customHeight="1" x14ac:dyDescent="0.2">
      <c r="A275" s="1"/>
      <c r="B275" s="1"/>
      <c r="C275" s="1"/>
      <c r="D275" s="1"/>
      <c r="E275" s="1"/>
    </row>
    <row r="276" spans="1:5" ht="12.75" customHeight="1" x14ac:dyDescent="0.2">
      <c r="A276" s="1"/>
      <c r="B276" s="1"/>
      <c r="C276" s="1"/>
      <c r="D276" s="1"/>
      <c r="E276" s="1"/>
    </row>
    <row r="277" spans="1:5" ht="12.75" customHeight="1" x14ac:dyDescent="0.2">
      <c r="A277" s="1"/>
      <c r="B277" s="1"/>
      <c r="C277" s="1"/>
      <c r="D277" s="1"/>
      <c r="E277" s="1"/>
    </row>
    <row r="278" spans="1:5" ht="12.75" customHeight="1" x14ac:dyDescent="0.2">
      <c r="A278" s="1"/>
      <c r="B278" s="1"/>
      <c r="C278" s="1"/>
      <c r="D278" s="1"/>
      <c r="E278" s="1"/>
    </row>
    <row r="279" spans="1:5" ht="12.75" customHeight="1" x14ac:dyDescent="0.2">
      <c r="A279" s="1"/>
      <c r="B279" s="1"/>
      <c r="C279" s="1"/>
      <c r="D279" s="1"/>
      <c r="E279" s="1"/>
    </row>
    <row r="280" spans="1:5" ht="12.75" customHeight="1" x14ac:dyDescent="0.2">
      <c r="A280" s="1"/>
      <c r="B280" s="1"/>
      <c r="C280" s="1"/>
      <c r="D280" s="1"/>
      <c r="E280" s="1"/>
    </row>
    <row r="281" spans="1:5" ht="12.75" customHeight="1" x14ac:dyDescent="0.2">
      <c r="A281" s="1"/>
      <c r="B281" s="1"/>
      <c r="C281" s="1"/>
      <c r="D281" s="1"/>
      <c r="E281" s="1"/>
    </row>
    <row r="282" spans="1:5" ht="12.75" customHeight="1" x14ac:dyDescent="0.2">
      <c r="A282" s="1"/>
      <c r="B282" s="1"/>
      <c r="C282" s="1"/>
      <c r="D282" s="1"/>
      <c r="E282" s="1"/>
    </row>
    <row r="283" spans="1:5" ht="12.75" customHeight="1" x14ac:dyDescent="0.2">
      <c r="A283" s="1"/>
      <c r="B283" s="1"/>
      <c r="C283" s="1"/>
      <c r="D283" s="1"/>
      <c r="E283" s="1"/>
    </row>
    <row r="284" spans="1:5" ht="12.75" customHeight="1" x14ac:dyDescent="0.2">
      <c r="A284" s="1"/>
      <c r="B284" s="1"/>
      <c r="C284" s="1"/>
      <c r="D284" s="1"/>
      <c r="E284" s="1"/>
    </row>
    <row r="285" spans="1:5" ht="12.75" customHeight="1" x14ac:dyDescent="0.2">
      <c r="A285" s="1"/>
      <c r="B285" s="1"/>
      <c r="C285" s="1"/>
      <c r="D285" s="1"/>
      <c r="E285" s="1"/>
    </row>
    <row r="286" spans="1:5" ht="12.75" customHeight="1" x14ac:dyDescent="0.2">
      <c r="A286" s="1"/>
      <c r="B286" s="1"/>
      <c r="C286" s="1"/>
      <c r="D286" s="1"/>
      <c r="E286" s="1"/>
    </row>
    <row r="287" spans="1:5" ht="12.75" customHeight="1" x14ac:dyDescent="0.2">
      <c r="A287" s="1"/>
      <c r="B287" s="1"/>
      <c r="C287" s="1"/>
      <c r="D287" s="1"/>
      <c r="E287" s="1"/>
    </row>
    <row r="288" spans="1:5" ht="12.75" customHeight="1" x14ac:dyDescent="0.2">
      <c r="A288" s="1"/>
      <c r="B288" s="1"/>
      <c r="C288" s="1"/>
      <c r="D288" s="1"/>
      <c r="E288" s="1"/>
    </row>
    <row r="289" spans="1:5" ht="12.75" customHeight="1" x14ac:dyDescent="0.2">
      <c r="A289" s="1"/>
      <c r="B289" s="1"/>
      <c r="C289" s="1"/>
      <c r="D289" s="1"/>
      <c r="E289" s="1"/>
    </row>
    <row r="290" spans="1:5" ht="12.75" customHeight="1" x14ac:dyDescent="0.2">
      <c r="A290" s="1"/>
      <c r="B290" s="1"/>
      <c r="C290" s="1"/>
      <c r="D290" s="1"/>
      <c r="E290" s="1"/>
    </row>
    <row r="291" spans="1:5" ht="12.75" customHeight="1" x14ac:dyDescent="0.2">
      <c r="A291" s="1"/>
      <c r="B291" s="1"/>
      <c r="C291" s="1"/>
      <c r="D291" s="1"/>
      <c r="E291" s="1"/>
    </row>
    <row r="292" spans="1:5" ht="12.75" customHeight="1" x14ac:dyDescent="0.2">
      <c r="A292" s="1"/>
      <c r="B292" s="1"/>
      <c r="C292" s="1"/>
      <c r="D292" s="1"/>
      <c r="E292" s="1"/>
    </row>
    <row r="293" spans="1:5" ht="12.75" customHeight="1" x14ac:dyDescent="0.2">
      <c r="A293" s="1"/>
      <c r="B293" s="1"/>
      <c r="C293" s="1"/>
      <c r="D293" s="1"/>
      <c r="E293" s="1"/>
    </row>
    <row r="294" spans="1:5" ht="12.75" customHeight="1" x14ac:dyDescent="0.2">
      <c r="A294" s="1"/>
      <c r="B294" s="1"/>
      <c r="C294" s="1"/>
      <c r="D294" s="1"/>
      <c r="E294" s="1"/>
    </row>
    <row r="295" spans="1:5" ht="12.75" customHeight="1" x14ac:dyDescent="0.2">
      <c r="A295" s="1"/>
      <c r="B295" s="1"/>
      <c r="C295" s="1"/>
      <c r="D295" s="1"/>
      <c r="E295" s="1"/>
    </row>
    <row r="296" spans="1:5" ht="12.75" customHeight="1" x14ac:dyDescent="0.2">
      <c r="A296" s="1"/>
      <c r="B296" s="1"/>
      <c r="C296" s="1"/>
      <c r="D296" s="1"/>
      <c r="E296" s="1"/>
    </row>
    <row r="297" spans="1:5" ht="12.75" customHeight="1" x14ac:dyDescent="0.2">
      <c r="A297" s="1"/>
      <c r="B297" s="1"/>
      <c r="C297" s="1"/>
      <c r="D297" s="1"/>
      <c r="E297" s="1"/>
    </row>
    <row r="298" spans="1:5" ht="12.75" customHeight="1" x14ac:dyDescent="0.2">
      <c r="A298" s="1"/>
      <c r="B298" s="1"/>
      <c r="C298" s="1"/>
      <c r="D298" s="1"/>
      <c r="E298" s="1"/>
    </row>
    <row r="299" spans="1:5" ht="12.75" customHeight="1" x14ac:dyDescent="0.2">
      <c r="A299" s="1"/>
      <c r="B299" s="1"/>
      <c r="C299" s="1"/>
      <c r="D299" s="1"/>
      <c r="E299" s="1"/>
    </row>
    <row r="300" spans="1:5" ht="12.75" customHeight="1" x14ac:dyDescent="0.2">
      <c r="A300" s="1"/>
      <c r="B300" s="1"/>
      <c r="C300" s="1"/>
      <c r="D300" s="1"/>
      <c r="E300" s="1"/>
    </row>
    <row r="301" spans="1:5" ht="12.75" customHeight="1" x14ac:dyDescent="0.2">
      <c r="A301" s="1"/>
      <c r="B301" s="1"/>
      <c r="C301" s="1"/>
      <c r="D301" s="1"/>
      <c r="E301" s="1"/>
    </row>
    <row r="302" spans="1:5" ht="12.75" customHeight="1" x14ac:dyDescent="0.2">
      <c r="A302" s="1"/>
      <c r="B302" s="1"/>
      <c r="C302" s="1"/>
      <c r="D302" s="1"/>
      <c r="E302" s="1"/>
    </row>
    <row r="303" spans="1:5" ht="12.75" customHeight="1" x14ac:dyDescent="0.2">
      <c r="A303" s="1"/>
      <c r="B303" s="1"/>
      <c r="C303" s="1"/>
      <c r="D303" s="1"/>
      <c r="E303" s="1"/>
    </row>
    <row r="304" spans="1:5" ht="12.75" customHeight="1" x14ac:dyDescent="0.2">
      <c r="A304" s="1"/>
      <c r="B304" s="1"/>
      <c r="C304" s="1"/>
      <c r="D304" s="1"/>
      <c r="E304" s="1"/>
    </row>
    <row r="305" spans="1:5" ht="12.75" customHeight="1" x14ac:dyDescent="0.2">
      <c r="A305" s="1"/>
      <c r="B305" s="1"/>
      <c r="C305" s="1"/>
      <c r="D305" s="1"/>
      <c r="E305" s="1"/>
    </row>
    <row r="306" spans="1:5" ht="12.75" customHeight="1" x14ac:dyDescent="0.2">
      <c r="A306" s="1"/>
      <c r="B306" s="1"/>
      <c r="C306" s="1"/>
      <c r="D306" s="1"/>
      <c r="E306" s="1"/>
    </row>
    <row r="307" spans="1:5" ht="12.75" customHeight="1" x14ac:dyDescent="0.2">
      <c r="A307" s="1"/>
      <c r="B307" s="1"/>
      <c r="C307" s="1"/>
      <c r="D307" s="1"/>
      <c r="E307" s="1"/>
    </row>
    <row r="308" spans="1:5" ht="12.75" customHeight="1" x14ac:dyDescent="0.2">
      <c r="A308" s="1"/>
      <c r="B308" s="1"/>
      <c r="C308" s="1"/>
      <c r="D308" s="1"/>
      <c r="E308" s="1"/>
    </row>
    <row r="309" spans="1:5" ht="12.75" customHeight="1" x14ac:dyDescent="0.2">
      <c r="A309" s="1"/>
      <c r="B309" s="1"/>
      <c r="C309" s="1"/>
      <c r="D309" s="1"/>
      <c r="E309" s="1"/>
    </row>
    <row r="310" spans="1:5" ht="12.75" customHeight="1" x14ac:dyDescent="0.2">
      <c r="A310" s="1"/>
      <c r="B310" s="1"/>
      <c r="C310" s="1"/>
      <c r="D310" s="1"/>
      <c r="E310" s="1"/>
    </row>
    <row r="311" spans="1:5" ht="12.75" customHeight="1" x14ac:dyDescent="0.2">
      <c r="A311" s="1"/>
      <c r="B311" s="1"/>
      <c r="C311" s="1"/>
      <c r="D311" s="1"/>
      <c r="E311" s="1"/>
    </row>
    <row r="312" spans="1:5" ht="12.75" customHeight="1" x14ac:dyDescent="0.2">
      <c r="A312" s="1"/>
      <c r="B312" s="1"/>
      <c r="C312" s="1"/>
      <c r="D312" s="1"/>
      <c r="E312" s="1"/>
    </row>
    <row r="313" spans="1:5" ht="12.75" customHeight="1" x14ac:dyDescent="0.2">
      <c r="A313" s="1"/>
      <c r="B313" s="1"/>
      <c r="C313" s="1"/>
      <c r="D313" s="1"/>
      <c r="E313" s="1"/>
    </row>
    <row r="314" spans="1:5" ht="12.75" customHeight="1" x14ac:dyDescent="0.2">
      <c r="A314" s="1"/>
      <c r="B314" s="1"/>
      <c r="C314" s="1"/>
      <c r="D314" s="1"/>
      <c r="E314" s="1"/>
    </row>
    <row r="315" spans="1:5" ht="12.75" customHeight="1" x14ac:dyDescent="0.2">
      <c r="A315" s="1"/>
      <c r="B315" s="1"/>
      <c r="C315" s="1"/>
      <c r="D315" s="1"/>
      <c r="E315" s="1"/>
    </row>
    <row r="316" spans="1:5" ht="12.75" customHeight="1" x14ac:dyDescent="0.2">
      <c r="A316" s="1"/>
      <c r="B316" s="1"/>
      <c r="C316" s="1"/>
      <c r="D316" s="1"/>
      <c r="E316" s="1"/>
    </row>
    <row r="317" spans="1:5" ht="12.75" customHeight="1" x14ac:dyDescent="0.2">
      <c r="A317" s="1"/>
      <c r="B317" s="1"/>
      <c r="C317" s="1"/>
      <c r="D317" s="1"/>
      <c r="E317" s="1"/>
    </row>
    <row r="318" spans="1:5" ht="12.75" customHeight="1" x14ac:dyDescent="0.2">
      <c r="A318" s="1"/>
      <c r="B318" s="1"/>
      <c r="C318" s="1"/>
      <c r="D318" s="1"/>
      <c r="E318" s="1"/>
    </row>
    <row r="319" spans="1:5" ht="12.75" customHeight="1" x14ac:dyDescent="0.2">
      <c r="A319" s="1"/>
      <c r="B319" s="1"/>
      <c r="C319" s="1"/>
      <c r="D319" s="1"/>
      <c r="E319" s="1"/>
    </row>
    <row r="320" spans="1:5" ht="12.75" customHeight="1" x14ac:dyDescent="0.2">
      <c r="A320" s="1"/>
      <c r="B320" s="1"/>
      <c r="C320" s="1"/>
      <c r="D320" s="1"/>
      <c r="E320" s="1"/>
    </row>
    <row r="321" spans="1:5" ht="12.75" customHeight="1" x14ac:dyDescent="0.2">
      <c r="A321" s="1"/>
      <c r="B321" s="1"/>
      <c r="C321" s="1"/>
      <c r="D321" s="1"/>
      <c r="E321" s="1"/>
    </row>
    <row r="322" spans="1:5" ht="12.75" customHeight="1" x14ac:dyDescent="0.2">
      <c r="A322" s="1"/>
      <c r="B322" s="1"/>
      <c r="C322" s="1"/>
      <c r="D322" s="1"/>
      <c r="E322" s="1"/>
    </row>
    <row r="323" spans="1:5" ht="12.75" customHeight="1" x14ac:dyDescent="0.2">
      <c r="A323" s="1"/>
      <c r="B323" s="1"/>
      <c r="C323" s="1"/>
      <c r="D323" s="1"/>
      <c r="E323" s="1"/>
    </row>
    <row r="324" spans="1:5" ht="12.75" customHeight="1" x14ac:dyDescent="0.2">
      <c r="A324" s="1"/>
      <c r="B324" s="1"/>
      <c r="C324" s="1"/>
      <c r="D324" s="1"/>
      <c r="E324" s="1"/>
    </row>
    <row r="325" spans="1:5" ht="12.75" customHeight="1" x14ac:dyDescent="0.2">
      <c r="A325" s="1"/>
      <c r="B325" s="1"/>
      <c r="C325" s="1"/>
      <c r="D325" s="1"/>
      <c r="E325" s="1"/>
    </row>
    <row r="326" spans="1:5" ht="12.75" customHeight="1" x14ac:dyDescent="0.2">
      <c r="A326" s="1"/>
      <c r="B326" s="1"/>
      <c r="C326" s="1"/>
      <c r="D326" s="1"/>
      <c r="E326" s="1"/>
    </row>
    <row r="327" spans="1:5" ht="12.75" customHeight="1" x14ac:dyDescent="0.2">
      <c r="A327" s="1"/>
      <c r="B327" s="1"/>
      <c r="C327" s="1"/>
      <c r="D327" s="1"/>
      <c r="E327" s="1"/>
    </row>
    <row r="328" spans="1:5" ht="12.75" customHeight="1" x14ac:dyDescent="0.2">
      <c r="A328" s="1"/>
      <c r="B328" s="1"/>
      <c r="C328" s="1"/>
      <c r="D328" s="1"/>
      <c r="E328" s="1"/>
    </row>
    <row r="329" spans="1:5" ht="12.75" customHeight="1" x14ac:dyDescent="0.2">
      <c r="A329" s="1"/>
      <c r="B329" s="1"/>
      <c r="C329" s="1"/>
      <c r="D329" s="1"/>
      <c r="E329" s="1"/>
    </row>
    <row r="330" spans="1:5" ht="12.75" customHeight="1" x14ac:dyDescent="0.2">
      <c r="A330" s="1"/>
      <c r="B330" s="1"/>
      <c r="C330" s="1"/>
      <c r="D330" s="1"/>
      <c r="E330" s="1"/>
    </row>
    <row r="331" spans="1:5" ht="12.75" customHeight="1" x14ac:dyDescent="0.2">
      <c r="A331" s="1"/>
      <c r="B331" s="1"/>
      <c r="C331" s="1"/>
      <c r="D331" s="1"/>
      <c r="E331" s="1"/>
    </row>
    <row r="332" spans="1:5" ht="12.75" customHeight="1" x14ac:dyDescent="0.2">
      <c r="A332" s="1"/>
      <c r="B332" s="1"/>
      <c r="C332" s="1"/>
      <c r="D332" s="1"/>
      <c r="E332" s="1"/>
    </row>
    <row r="333" spans="1:5" ht="12.75" customHeight="1" x14ac:dyDescent="0.2">
      <c r="A333" s="1"/>
      <c r="B333" s="1"/>
      <c r="C333" s="1"/>
      <c r="D333" s="1"/>
      <c r="E333" s="1"/>
    </row>
    <row r="334" spans="1:5" ht="12.75" customHeight="1" x14ac:dyDescent="0.2">
      <c r="A334" s="1"/>
      <c r="B334" s="1"/>
      <c r="C334" s="1"/>
      <c r="D334" s="1"/>
      <c r="E334" s="1"/>
    </row>
    <row r="335" spans="1:5" ht="12.75" customHeight="1" x14ac:dyDescent="0.2">
      <c r="A335" s="1"/>
      <c r="B335" s="1"/>
      <c r="C335" s="1"/>
      <c r="D335" s="1"/>
      <c r="E335" s="1"/>
    </row>
    <row r="336" spans="1:5" ht="12.75" customHeight="1" x14ac:dyDescent="0.2">
      <c r="A336" s="1"/>
      <c r="B336" s="1"/>
      <c r="C336" s="1"/>
      <c r="D336" s="1"/>
      <c r="E336" s="1"/>
    </row>
    <row r="337" spans="1:5" ht="12.75" customHeight="1" x14ac:dyDescent="0.2">
      <c r="A337" s="1"/>
      <c r="B337" s="1"/>
      <c r="C337" s="1"/>
      <c r="D337" s="1"/>
      <c r="E337" s="1"/>
    </row>
    <row r="338" spans="1:5" ht="12.75" customHeight="1" x14ac:dyDescent="0.2">
      <c r="A338" s="1"/>
      <c r="B338" s="1"/>
      <c r="C338" s="1"/>
      <c r="D338" s="1"/>
      <c r="E338" s="1"/>
    </row>
    <row r="339" spans="1:5" ht="12.75" customHeight="1" x14ac:dyDescent="0.2">
      <c r="A339" s="1"/>
      <c r="B339" s="1"/>
      <c r="C339" s="1"/>
      <c r="D339" s="1"/>
      <c r="E339" s="1"/>
    </row>
    <row r="340" spans="1:5" ht="12.75" customHeight="1" x14ac:dyDescent="0.2">
      <c r="A340" s="1"/>
      <c r="B340" s="1"/>
      <c r="C340" s="1"/>
      <c r="D340" s="1"/>
      <c r="E340" s="1"/>
    </row>
    <row r="341" spans="1:5" ht="12.75" customHeight="1" x14ac:dyDescent="0.2">
      <c r="A341" s="1"/>
      <c r="B341" s="1"/>
      <c r="C341" s="1"/>
      <c r="D341" s="1"/>
      <c r="E341" s="1"/>
    </row>
    <row r="342" spans="1:5" ht="12.75" customHeight="1" x14ac:dyDescent="0.2">
      <c r="A342" s="1"/>
      <c r="B342" s="1"/>
      <c r="C342" s="1"/>
      <c r="D342" s="1"/>
      <c r="E342" s="1"/>
    </row>
    <row r="343" spans="1:5" ht="12.75" customHeight="1" x14ac:dyDescent="0.2">
      <c r="A343" s="1"/>
      <c r="B343" s="1"/>
      <c r="C343" s="1"/>
      <c r="D343" s="1"/>
      <c r="E343" s="1"/>
    </row>
    <row r="344" spans="1:5" ht="12.75" customHeight="1" x14ac:dyDescent="0.2">
      <c r="A344" s="1"/>
      <c r="B344" s="1"/>
      <c r="C344" s="1"/>
      <c r="D344" s="1"/>
      <c r="E344" s="1"/>
    </row>
    <row r="345" spans="1:5" ht="12.75" customHeight="1" x14ac:dyDescent="0.2">
      <c r="A345" s="1"/>
      <c r="B345" s="1"/>
      <c r="C345" s="1"/>
      <c r="D345" s="1"/>
      <c r="E345" s="1"/>
    </row>
    <row r="346" spans="1:5" ht="12.75" customHeight="1" x14ac:dyDescent="0.2">
      <c r="A346" s="1"/>
      <c r="B346" s="1"/>
      <c r="C346" s="1"/>
      <c r="D346" s="1"/>
      <c r="E346" s="1"/>
    </row>
    <row r="347" spans="1:5" ht="12.75" customHeight="1" x14ac:dyDescent="0.2">
      <c r="A347" s="1"/>
      <c r="B347" s="1"/>
      <c r="C347" s="1"/>
      <c r="D347" s="1"/>
      <c r="E347" s="1"/>
    </row>
    <row r="348" spans="1:5" ht="12.75" customHeight="1" x14ac:dyDescent="0.2">
      <c r="A348" s="1"/>
      <c r="B348" s="1"/>
      <c r="C348" s="1"/>
      <c r="D348" s="1"/>
      <c r="E348" s="1"/>
    </row>
    <row r="349" spans="1:5" ht="12.75" customHeight="1" x14ac:dyDescent="0.2">
      <c r="A349" s="1"/>
      <c r="B349" s="1"/>
      <c r="C349" s="1"/>
      <c r="D349" s="1"/>
      <c r="E349" s="1"/>
    </row>
    <row r="350" spans="1:5" ht="12.75" customHeight="1" x14ac:dyDescent="0.2">
      <c r="A350" s="1"/>
      <c r="B350" s="1"/>
      <c r="C350" s="1"/>
      <c r="D350" s="1"/>
      <c r="E350" s="1"/>
    </row>
    <row r="351" spans="1:5" ht="12.75" customHeight="1" x14ac:dyDescent="0.2">
      <c r="A351" s="1"/>
      <c r="B351" s="1"/>
      <c r="C351" s="1"/>
      <c r="D351" s="1"/>
      <c r="E351" s="1"/>
    </row>
    <row r="352" spans="1:5" ht="12.75" customHeight="1" x14ac:dyDescent="0.2">
      <c r="A352" s="1"/>
      <c r="B352" s="1"/>
      <c r="C352" s="1"/>
      <c r="D352" s="1"/>
      <c r="E352" s="1"/>
    </row>
    <row r="353" spans="1:5" ht="12.75" customHeight="1" x14ac:dyDescent="0.2">
      <c r="A353" s="1"/>
      <c r="B353" s="1"/>
      <c r="C353" s="1"/>
      <c r="D353" s="1"/>
      <c r="E353" s="1"/>
    </row>
    <row r="354" spans="1:5" ht="12.75" customHeight="1" x14ac:dyDescent="0.2">
      <c r="A354" s="1"/>
      <c r="B354" s="1"/>
      <c r="C354" s="1"/>
      <c r="D354" s="1"/>
      <c r="E354" s="1"/>
    </row>
    <row r="355" spans="1:5" ht="12.75" customHeight="1" x14ac:dyDescent="0.2">
      <c r="A355" s="1"/>
      <c r="B355" s="1"/>
      <c r="C355" s="1"/>
      <c r="D355" s="1"/>
      <c r="E355" s="1"/>
    </row>
    <row r="356" spans="1:5" ht="12.75" customHeight="1" x14ac:dyDescent="0.2">
      <c r="A356" s="1"/>
      <c r="B356" s="1"/>
      <c r="C356" s="1"/>
      <c r="D356" s="1"/>
      <c r="E356" s="1"/>
    </row>
    <row r="357" spans="1:5" ht="12.75" customHeight="1" x14ac:dyDescent="0.2">
      <c r="A357" s="1"/>
      <c r="B357" s="1"/>
      <c r="C357" s="1"/>
      <c r="D357" s="1"/>
      <c r="E357" s="1"/>
    </row>
    <row r="358" spans="1:5" ht="12.75" customHeight="1" x14ac:dyDescent="0.2">
      <c r="A358" s="1"/>
      <c r="B358" s="1"/>
      <c r="C358" s="1"/>
      <c r="D358" s="1"/>
      <c r="E358" s="1"/>
    </row>
    <row r="359" spans="1:5" ht="12.75" customHeight="1" x14ac:dyDescent="0.2">
      <c r="A359" s="1"/>
      <c r="B359" s="1"/>
      <c r="C359" s="1"/>
      <c r="D359" s="1"/>
      <c r="E359" s="1"/>
    </row>
    <row r="360" spans="1:5" ht="12.75" customHeight="1" x14ac:dyDescent="0.2">
      <c r="A360" s="1"/>
      <c r="B360" s="1"/>
      <c r="C360" s="1"/>
      <c r="D360" s="1"/>
      <c r="E360" s="1"/>
    </row>
    <row r="361" spans="1:5" ht="12.75" customHeight="1" x14ac:dyDescent="0.2">
      <c r="A361" s="1"/>
      <c r="B361" s="1"/>
      <c r="C361" s="1"/>
      <c r="D361" s="1"/>
      <c r="E361" s="1"/>
    </row>
    <row r="362" spans="1:5" ht="12.75" customHeight="1" x14ac:dyDescent="0.2">
      <c r="A362" s="1"/>
      <c r="B362" s="1"/>
      <c r="C362" s="1"/>
      <c r="D362" s="1"/>
      <c r="E362" s="1"/>
    </row>
    <row r="363" spans="1:5" ht="12.75" customHeight="1" x14ac:dyDescent="0.2">
      <c r="A363" s="1"/>
      <c r="B363" s="1"/>
      <c r="C363" s="1"/>
      <c r="D363" s="1"/>
      <c r="E363" s="1"/>
    </row>
    <row r="364" spans="1:5" ht="12.75" customHeight="1" x14ac:dyDescent="0.2">
      <c r="A364" s="1"/>
      <c r="B364" s="1"/>
      <c r="C364" s="1"/>
      <c r="D364" s="1"/>
      <c r="E364" s="1"/>
    </row>
    <row r="365" spans="1:5" ht="12.75" customHeight="1" x14ac:dyDescent="0.2">
      <c r="A365" s="1"/>
      <c r="B365" s="1"/>
      <c r="C365" s="1"/>
      <c r="D365" s="1"/>
      <c r="E365" s="1"/>
    </row>
    <row r="366" spans="1:5" ht="12.75" customHeight="1" x14ac:dyDescent="0.2">
      <c r="A366" s="1"/>
      <c r="B366" s="1"/>
      <c r="C366" s="1"/>
      <c r="D366" s="1"/>
      <c r="E366" s="1"/>
    </row>
    <row r="367" spans="1:5" ht="12.75" customHeight="1" x14ac:dyDescent="0.2">
      <c r="A367" s="1"/>
      <c r="B367" s="1"/>
      <c r="C367" s="1"/>
      <c r="D367" s="1"/>
      <c r="E367" s="1"/>
    </row>
    <row r="368" spans="1:5" ht="12.75" customHeight="1" x14ac:dyDescent="0.2">
      <c r="A368" s="1"/>
      <c r="B368" s="1"/>
      <c r="C368" s="1"/>
      <c r="D368" s="1"/>
      <c r="E368" s="1"/>
    </row>
    <row r="369" spans="1:5" ht="12.75" customHeight="1" x14ac:dyDescent="0.2">
      <c r="A369" s="1"/>
      <c r="B369" s="1"/>
      <c r="C369" s="1"/>
      <c r="D369" s="1"/>
      <c r="E369" s="1"/>
    </row>
    <row r="370" spans="1:5" ht="12.75" customHeight="1" x14ac:dyDescent="0.2">
      <c r="A370" s="1"/>
      <c r="B370" s="1"/>
      <c r="C370" s="1"/>
      <c r="D370" s="1"/>
      <c r="E370" s="1"/>
    </row>
    <row r="371" spans="1:5" ht="12.75" customHeight="1" x14ac:dyDescent="0.2">
      <c r="A371" s="1"/>
      <c r="B371" s="1"/>
      <c r="C371" s="1"/>
      <c r="D371" s="1"/>
      <c r="E371" s="1"/>
    </row>
    <row r="372" spans="1:5" ht="12.75" customHeight="1" x14ac:dyDescent="0.2">
      <c r="A372" s="1"/>
      <c r="B372" s="1"/>
      <c r="C372" s="1"/>
      <c r="D372" s="1"/>
      <c r="E372" s="1"/>
    </row>
    <row r="373" spans="1:5" ht="12.75" customHeight="1" x14ac:dyDescent="0.2">
      <c r="A373" s="1"/>
      <c r="B373" s="1"/>
      <c r="C373" s="1"/>
      <c r="D373" s="1"/>
      <c r="E373" s="1"/>
    </row>
    <row r="374" spans="1:5" ht="12.75" customHeight="1" x14ac:dyDescent="0.2">
      <c r="A374" s="1"/>
      <c r="B374" s="1"/>
      <c r="C374" s="1"/>
      <c r="D374" s="1"/>
      <c r="E374" s="1"/>
    </row>
    <row r="375" spans="1:5" ht="12.75" customHeight="1" x14ac:dyDescent="0.2">
      <c r="A375" s="1"/>
      <c r="B375" s="1"/>
      <c r="C375" s="1"/>
      <c r="D375" s="1"/>
      <c r="E375" s="1"/>
    </row>
    <row r="376" spans="1:5" ht="12.75" customHeight="1" x14ac:dyDescent="0.2">
      <c r="A376" s="1"/>
      <c r="B376" s="1"/>
      <c r="C376" s="1"/>
      <c r="D376" s="1"/>
      <c r="E376" s="1"/>
    </row>
    <row r="377" spans="1:5" ht="12.75" customHeight="1" x14ac:dyDescent="0.2">
      <c r="A377" s="1"/>
      <c r="B377" s="1"/>
      <c r="C377" s="1"/>
      <c r="D377" s="1"/>
      <c r="E377" s="1"/>
    </row>
    <row r="378" spans="1:5" ht="12.75" customHeight="1" x14ac:dyDescent="0.2">
      <c r="A378" s="1"/>
      <c r="B378" s="1"/>
      <c r="C378" s="1"/>
      <c r="D378" s="1"/>
      <c r="E378" s="1"/>
    </row>
    <row r="379" spans="1:5" ht="12.75" customHeight="1" x14ac:dyDescent="0.2">
      <c r="A379" s="1"/>
      <c r="B379" s="1"/>
      <c r="C379" s="1"/>
      <c r="D379" s="1"/>
      <c r="E379" s="1"/>
    </row>
    <row r="380" spans="1:5" ht="12.75" customHeight="1" x14ac:dyDescent="0.2">
      <c r="A380" s="1"/>
      <c r="B380" s="1"/>
      <c r="C380" s="1"/>
      <c r="D380" s="1"/>
      <c r="E380" s="1"/>
    </row>
    <row r="381" spans="1:5" ht="12.75" customHeight="1" x14ac:dyDescent="0.2">
      <c r="A381" s="1"/>
      <c r="B381" s="1"/>
      <c r="C381" s="1"/>
      <c r="D381" s="1"/>
      <c r="E381" s="1"/>
    </row>
    <row r="382" spans="1:5" ht="12.75" customHeight="1" x14ac:dyDescent="0.2">
      <c r="A382" s="1"/>
      <c r="B382" s="1"/>
      <c r="C382" s="1"/>
      <c r="D382" s="1"/>
      <c r="E382" s="1"/>
    </row>
    <row r="383" spans="1:5" ht="12.75" customHeight="1" x14ac:dyDescent="0.2">
      <c r="A383" s="1"/>
      <c r="B383" s="1"/>
      <c r="C383" s="1"/>
      <c r="D383" s="1"/>
      <c r="E383" s="1"/>
    </row>
    <row r="384" spans="1:5" ht="12.75" customHeight="1" x14ac:dyDescent="0.2">
      <c r="A384" s="1"/>
      <c r="B384" s="1"/>
      <c r="C384" s="1"/>
      <c r="D384" s="1"/>
      <c r="E384" s="1"/>
    </row>
    <row r="385" spans="1:5" ht="12.75" customHeight="1" x14ac:dyDescent="0.2">
      <c r="A385" s="1"/>
      <c r="B385" s="1"/>
      <c r="C385" s="1"/>
      <c r="D385" s="1"/>
      <c r="E385" s="1"/>
    </row>
    <row r="386" spans="1:5" ht="12.75" customHeight="1" x14ac:dyDescent="0.2">
      <c r="A386" s="1"/>
      <c r="B386" s="1"/>
      <c r="C386" s="1"/>
      <c r="D386" s="1"/>
      <c r="E386" s="1"/>
    </row>
    <row r="387" spans="1:5" ht="12.75" customHeight="1" x14ac:dyDescent="0.2">
      <c r="A387" s="1"/>
      <c r="B387" s="1"/>
      <c r="C387" s="1"/>
      <c r="D387" s="1"/>
      <c r="E387" s="1"/>
    </row>
    <row r="388" spans="1:5" ht="12.75" customHeight="1" x14ac:dyDescent="0.2">
      <c r="A388" s="1"/>
      <c r="B388" s="1"/>
      <c r="C388" s="1"/>
      <c r="D388" s="1"/>
      <c r="E388" s="1"/>
    </row>
    <row r="389" spans="1:5" ht="12.75" customHeight="1" x14ac:dyDescent="0.2">
      <c r="A389" s="1"/>
      <c r="B389" s="1"/>
      <c r="C389" s="1"/>
      <c r="D389" s="1"/>
      <c r="E389" s="1"/>
    </row>
    <row r="390" spans="1:5" ht="12.75" customHeight="1" x14ac:dyDescent="0.2">
      <c r="A390" s="1"/>
      <c r="B390" s="1"/>
      <c r="C390" s="1"/>
      <c r="D390" s="1"/>
      <c r="E390" s="1"/>
    </row>
    <row r="391" spans="1:5" ht="12.75" customHeight="1" x14ac:dyDescent="0.2">
      <c r="A391" s="1"/>
      <c r="B391" s="1"/>
      <c r="C391" s="1"/>
      <c r="D391" s="1"/>
      <c r="E391" s="1"/>
    </row>
    <row r="392" spans="1:5" ht="12.75" customHeight="1" x14ac:dyDescent="0.2">
      <c r="A392" s="1"/>
      <c r="B392" s="1"/>
      <c r="C392" s="1"/>
      <c r="D392" s="1"/>
      <c r="E392" s="1"/>
    </row>
    <row r="393" spans="1:5" ht="12.75" customHeight="1" x14ac:dyDescent="0.2">
      <c r="A393" s="1"/>
      <c r="B393" s="1"/>
      <c r="C393" s="1"/>
      <c r="D393" s="1"/>
      <c r="E393" s="1"/>
    </row>
    <row r="394" spans="1:5" ht="12.75" customHeight="1" x14ac:dyDescent="0.2">
      <c r="A394" s="1"/>
      <c r="B394" s="1"/>
      <c r="C394" s="1"/>
      <c r="D394" s="1"/>
      <c r="E394" s="1"/>
    </row>
    <row r="395" spans="1:5" ht="12.75" customHeight="1" x14ac:dyDescent="0.2">
      <c r="A395" s="1"/>
      <c r="B395" s="1"/>
      <c r="C395" s="1"/>
      <c r="D395" s="1"/>
      <c r="E395" s="1"/>
    </row>
    <row r="396" spans="1:5" ht="12.75" customHeight="1" x14ac:dyDescent="0.2">
      <c r="A396" s="1"/>
      <c r="B396" s="1"/>
      <c r="C396" s="1"/>
      <c r="D396" s="1"/>
      <c r="E396" s="1"/>
    </row>
    <row r="397" spans="1:5" ht="12.75" customHeight="1" x14ac:dyDescent="0.2">
      <c r="A397" s="1"/>
      <c r="B397" s="1"/>
      <c r="C397" s="1"/>
      <c r="D397" s="1"/>
      <c r="E397" s="1"/>
    </row>
    <row r="398" spans="1:5" ht="12.75" customHeight="1" x14ac:dyDescent="0.2">
      <c r="A398" s="1"/>
      <c r="B398" s="1"/>
      <c r="C398" s="1"/>
      <c r="D398" s="1"/>
      <c r="E398" s="1"/>
    </row>
    <row r="399" spans="1:5" ht="12.75" customHeight="1" x14ac:dyDescent="0.2">
      <c r="A399" s="1"/>
      <c r="B399" s="1"/>
      <c r="C399" s="1"/>
      <c r="D399" s="1"/>
      <c r="E399" s="1"/>
    </row>
    <row r="400" spans="1:5" ht="12.75" customHeight="1" x14ac:dyDescent="0.2">
      <c r="A400" s="1"/>
      <c r="B400" s="1"/>
      <c r="C400" s="1"/>
      <c r="D400" s="1"/>
      <c r="E400" s="1"/>
    </row>
    <row r="401" spans="1:5" ht="12.75" customHeight="1" x14ac:dyDescent="0.2">
      <c r="A401" s="1"/>
      <c r="B401" s="1"/>
      <c r="C401" s="1"/>
      <c r="D401" s="1"/>
      <c r="E401" s="1"/>
    </row>
    <row r="402" spans="1:5" ht="12.75" customHeight="1" x14ac:dyDescent="0.2">
      <c r="A402" s="1"/>
      <c r="B402" s="1"/>
      <c r="C402" s="1"/>
      <c r="D402" s="1"/>
      <c r="E402" s="1"/>
    </row>
    <row r="403" spans="1:5" ht="12.75" customHeight="1" x14ac:dyDescent="0.2">
      <c r="A403" s="1"/>
      <c r="B403" s="1"/>
      <c r="C403" s="1"/>
      <c r="D403" s="1"/>
      <c r="E403" s="1"/>
    </row>
    <row r="404" spans="1:5" ht="12.75" customHeight="1" x14ac:dyDescent="0.2">
      <c r="A404" s="1"/>
      <c r="B404" s="1"/>
      <c r="C404" s="1"/>
      <c r="D404" s="1"/>
      <c r="E404" s="1"/>
    </row>
    <row r="405" spans="1:5" ht="12.75" customHeight="1" x14ac:dyDescent="0.2">
      <c r="A405" s="1"/>
      <c r="B405" s="1"/>
      <c r="C405" s="1"/>
      <c r="D405" s="1"/>
      <c r="E405" s="1"/>
    </row>
    <row r="406" spans="1:5" ht="12.75" customHeight="1" x14ac:dyDescent="0.2">
      <c r="A406" s="1"/>
      <c r="B406" s="1"/>
      <c r="C406" s="1"/>
      <c r="D406" s="1"/>
      <c r="E406" s="1"/>
    </row>
    <row r="407" spans="1:5" ht="12.75" customHeight="1" x14ac:dyDescent="0.2">
      <c r="A407" s="1"/>
      <c r="B407" s="1"/>
      <c r="C407" s="1"/>
      <c r="D407" s="1"/>
      <c r="E407" s="1"/>
    </row>
    <row r="408" spans="1:5" ht="12.75" customHeight="1" x14ac:dyDescent="0.2">
      <c r="A408" s="1"/>
      <c r="B408" s="1"/>
      <c r="C408" s="1"/>
      <c r="D408" s="1"/>
      <c r="E408" s="1"/>
    </row>
    <row r="409" spans="1:5" ht="12.75" customHeight="1" x14ac:dyDescent="0.2">
      <c r="A409" s="1"/>
      <c r="B409" s="1"/>
      <c r="C409" s="1"/>
      <c r="D409" s="1"/>
      <c r="E409" s="1"/>
    </row>
    <row r="410" spans="1:5" ht="12.75" customHeight="1" x14ac:dyDescent="0.2">
      <c r="A410" s="1"/>
      <c r="B410" s="1"/>
      <c r="C410" s="1"/>
      <c r="D410" s="1"/>
      <c r="E410" s="1"/>
    </row>
    <row r="411" spans="1:5" ht="12.75" customHeight="1" x14ac:dyDescent="0.2">
      <c r="A411" s="1"/>
      <c r="B411" s="1"/>
      <c r="C411" s="1"/>
      <c r="D411" s="1"/>
      <c r="E411" s="1"/>
    </row>
    <row r="412" spans="1:5" ht="12.75" customHeight="1" x14ac:dyDescent="0.2">
      <c r="A412" s="1"/>
      <c r="B412" s="1"/>
      <c r="C412" s="1"/>
      <c r="D412" s="1"/>
      <c r="E412" s="1"/>
    </row>
    <row r="413" spans="1:5" ht="12.75" customHeight="1" x14ac:dyDescent="0.2">
      <c r="A413" s="1"/>
      <c r="B413" s="1"/>
      <c r="C413" s="1"/>
      <c r="D413" s="1"/>
      <c r="E413" s="1"/>
    </row>
    <row r="414" spans="1:5" ht="12.75" customHeight="1" x14ac:dyDescent="0.2">
      <c r="A414" s="1"/>
      <c r="B414" s="1"/>
      <c r="C414" s="1"/>
      <c r="D414" s="1"/>
      <c r="E414" s="1"/>
    </row>
    <row r="415" spans="1:5" ht="12.75" customHeight="1" x14ac:dyDescent="0.2">
      <c r="A415" s="1"/>
      <c r="B415" s="1"/>
      <c r="C415" s="1"/>
      <c r="D415" s="1"/>
      <c r="E415" s="1"/>
    </row>
    <row r="416" spans="1:5" ht="12.75" customHeight="1" x14ac:dyDescent="0.2">
      <c r="A416" s="1"/>
      <c r="B416" s="1"/>
      <c r="C416" s="1"/>
      <c r="D416" s="1"/>
      <c r="E416" s="1"/>
    </row>
    <row r="417" spans="1:5" ht="12.75" customHeight="1" x14ac:dyDescent="0.2">
      <c r="A417" s="1"/>
      <c r="B417" s="1"/>
      <c r="C417" s="1"/>
      <c r="D417" s="1"/>
      <c r="E417" s="1"/>
    </row>
    <row r="418" spans="1:5" ht="12.75" customHeight="1" x14ac:dyDescent="0.2">
      <c r="A418" s="1"/>
      <c r="B418" s="1"/>
      <c r="C418" s="1"/>
      <c r="D418" s="1"/>
      <c r="E418" s="1"/>
    </row>
    <row r="419" spans="1:5" ht="12.75" customHeight="1" x14ac:dyDescent="0.2">
      <c r="A419" s="1"/>
      <c r="B419" s="1"/>
      <c r="C419" s="1"/>
      <c r="D419" s="1"/>
      <c r="E419" s="1"/>
    </row>
    <row r="420" spans="1:5" ht="12.75" customHeight="1" x14ac:dyDescent="0.2">
      <c r="A420" s="1"/>
      <c r="B420" s="1"/>
      <c r="C420" s="1"/>
      <c r="D420" s="1"/>
      <c r="E420" s="1"/>
    </row>
    <row r="421" spans="1:5" ht="12.75" customHeight="1" x14ac:dyDescent="0.2">
      <c r="A421" s="1"/>
      <c r="B421" s="1"/>
      <c r="C421" s="1"/>
      <c r="D421" s="1"/>
      <c r="E421" s="1"/>
    </row>
    <row r="422" spans="1:5" ht="12.75" customHeight="1" x14ac:dyDescent="0.2">
      <c r="A422" s="1"/>
      <c r="B422" s="1"/>
      <c r="C422" s="1"/>
      <c r="D422" s="1"/>
      <c r="E422" s="1"/>
    </row>
    <row r="423" spans="1:5" ht="12.75" customHeight="1" x14ac:dyDescent="0.2">
      <c r="A423" s="1"/>
      <c r="B423" s="1"/>
      <c r="C423" s="1"/>
      <c r="D423" s="1"/>
      <c r="E423" s="1"/>
    </row>
    <row r="424" spans="1:5" ht="12.75" customHeight="1" x14ac:dyDescent="0.2">
      <c r="A424" s="1"/>
      <c r="B424" s="1"/>
      <c r="C424" s="1"/>
      <c r="D424" s="1"/>
      <c r="E424" s="1"/>
    </row>
    <row r="425" spans="1:5" ht="12.75" customHeight="1" x14ac:dyDescent="0.2">
      <c r="A425" s="1"/>
      <c r="B425" s="1"/>
      <c r="C425" s="1"/>
      <c r="D425" s="1"/>
      <c r="E425" s="1"/>
    </row>
    <row r="426" spans="1:5" ht="12.75" customHeight="1" x14ac:dyDescent="0.2">
      <c r="A426" s="1"/>
      <c r="B426" s="1"/>
      <c r="C426" s="1"/>
      <c r="D426" s="1"/>
      <c r="E426" s="1"/>
    </row>
    <row r="427" spans="1:5" ht="12.75" customHeight="1" x14ac:dyDescent="0.2">
      <c r="A427" s="1"/>
      <c r="B427" s="1"/>
      <c r="C427" s="1"/>
      <c r="D427" s="1"/>
      <c r="E427" s="1"/>
    </row>
    <row r="428" spans="1:5" ht="12.75" customHeight="1" x14ac:dyDescent="0.2">
      <c r="A428" s="1"/>
      <c r="B428" s="1"/>
      <c r="C428" s="1"/>
      <c r="D428" s="1"/>
      <c r="E428" s="1"/>
    </row>
    <row r="429" spans="1:5" ht="12.75" customHeight="1" x14ac:dyDescent="0.2">
      <c r="A429" s="1"/>
      <c r="B429" s="1"/>
      <c r="C429" s="1"/>
      <c r="D429" s="1"/>
      <c r="E429" s="1"/>
    </row>
    <row r="430" spans="1:5" ht="12.75" customHeight="1" x14ac:dyDescent="0.2">
      <c r="A430" s="1"/>
      <c r="B430" s="1"/>
      <c r="C430" s="1"/>
      <c r="D430" s="1"/>
      <c r="E430" s="1"/>
    </row>
    <row r="431" spans="1:5" ht="12.75" customHeight="1" x14ac:dyDescent="0.2">
      <c r="A431" s="1"/>
      <c r="B431" s="1"/>
      <c r="C431" s="1"/>
      <c r="D431" s="1"/>
      <c r="E431" s="1"/>
    </row>
    <row r="432" spans="1:5" ht="12.75" customHeight="1" x14ac:dyDescent="0.2">
      <c r="A432" s="1"/>
      <c r="B432" s="1"/>
      <c r="C432" s="1"/>
      <c r="D432" s="1"/>
      <c r="E432" s="1"/>
    </row>
    <row r="433" spans="1:5" ht="12.75" customHeight="1" x14ac:dyDescent="0.2">
      <c r="A433" s="1"/>
      <c r="B433" s="1"/>
      <c r="C433" s="1"/>
      <c r="D433" s="1"/>
      <c r="E433" s="1"/>
    </row>
    <row r="434" spans="1:5" ht="12.75" customHeight="1" x14ac:dyDescent="0.2">
      <c r="A434" s="1"/>
      <c r="B434" s="1"/>
      <c r="C434" s="1"/>
      <c r="D434" s="1"/>
      <c r="E434" s="1"/>
    </row>
    <row r="435" spans="1:5" ht="12.75" customHeight="1" x14ac:dyDescent="0.2">
      <c r="A435" s="1"/>
      <c r="B435" s="1"/>
      <c r="C435" s="1"/>
      <c r="D435" s="1"/>
      <c r="E435" s="1"/>
    </row>
    <row r="436" spans="1:5" ht="12.75" customHeight="1" x14ac:dyDescent="0.2">
      <c r="A436" s="1"/>
      <c r="B436" s="1"/>
      <c r="C436" s="1"/>
      <c r="D436" s="1"/>
      <c r="E436" s="1"/>
    </row>
    <row r="437" spans="1:5" ht="12.75" customHeight="1" x14ac:dyDescent="0.2">
      <c r="A437" s="1"/>
      <c r="B437" s="1"/>
      <c r="C437" s="1"/>
      <c r="D437" s="1"/>
      <c r="E437" s="1"/>
    </row>
    <row r="438" spans="1:5" ht="12.75" customHeight="1" x14ac:dyDescent="0.2">
      <c r="A438" s="1"/>
      <c r="B438" s="1"/>
      <c r="C438" s="1"/>
      <c r="D438" s="1"/>
      <c r="E438" s="1"/>
    </row>
    <row r="439" spans="1:5" ht="12.75" customHeight="1" x14ac:dyDescent="0.2">
      <c r="A439" s="1"/>
      <c r="B439" s="1"/>
      <c r="C439" s="1"/>
      <c r="D439" s="1"/>
      <c r="E439" s="1"/>
    </row>
    <row r="440" spans="1:5" ht="12.75" customHeight="1" x14ac:dyDescent="0.2">
      <c r="A440" s="1"/>
      <c r="B440" s="1"/>
      <c r="C440" s="1"/>
      <c r="D440" s="1"/>
      <c r="E440" s="1"/>
    </row>
    <row r="441" spans="1:5" ht="12.75" customHeight="1" x14ac:dyDescent="0.2">
      <c r="A441" s="1"/>
      <c r="B441" s="1"/>
      <c r="C441" s="1"/>
      <c r="D441" s="1"/>
      <c r="E441" s="1"/>
    </row>
    <row r="442" spans="1:5" ht="12.75" customHeight="1" x14ac:dyDescent="0.2">
      <c r="A442" s="1"/>
      <c r="B442" s="1"/>
      <c r="C442" s="1"/>
      <c r="D442" s="1"/>
      <c r="E442" s="1"/>
    </row>
    <row r="443" spans="1:5" ht="12.75" customHeight="1" x14ac:dyDescent="0.2">
      <c r="A443" s="1"/>
      <c r="B443" s="1"/>
      <c r="C443" s="1"/>
      <c r="D443" s="1"/>
      <c r="E443" s="1"/>
    </row>
    <row r="444" spans="1:5" ht="12.75" customHeight="1" x14ac:dyDescent="0.2">
      <c r="A444" s="1"/>
      <c r="B444" s="1"/>
      <c r="C444" s="1"/>
      <c r="D444" s="1"/>
      <c r="E444" s="1"/>
    </row>
    <row r="445" spans="1:5" ht="12.75" customHeight="1" x14ac:dyDescent="0.2">
      <c r="A445" s="1"/>
      <c r="B445" s="1"/>
      <c r="C445" s="1"/>
      <c r="D445" s="1"/>
      <c r="E445" s="1"/>
    </row>
    <row r="446" spans="1:5" ht="12.75" customHeight="1" x14ac:dyDescent="0.2">
      <c r="A446" s="1"/>
      <c r="B446" s="1"/>
      <c r="C446" s="1"/>
      <c r="D446" s="1"/>
      <c r="E446" s="1"/>
    </row>
    <row r="447" spans="1:5" ht="12.75" customHeight="1" x14ac:dyDescent="0.2">
      <c r="A447" s="1"/>
      <c r="B447" s="1"/>
      <c r="C447" s="1"/>
      <c r="D447" s="1"/>
      <c r="E447" s="1"/>
    </row>
    <row r="448" spans="1:5" ht="12.75" customHeight="1" x14ac:dyDescent="0.2">
      <c r="A448" s="1"/>
      <c r="B448" s="1"/>
      <c r="C448" s="1"/>
      <c r="D448" s="1"/>
      <c r="E448" s="1"/>
    </row>
    <row r="449" spans="1:5" ht="12.75" customHeight="1" x14ac:dyDescent="0.2">
      <c r="A449" s="1"/>
      <c r="B449" s="1"/>
      <c r="C449" s="1"/>
      <c r="D449" s="1"/>
      <c r="E449" s="1"/>
    </row>
    <row r="450" spans="1:5" ht="12.75" customHeight="1" x14ac:dyDescent="0.2">
      <c r="A450" s="1"/>
      <c r="B450" s="1"/>
      <c r="C450" s="1"/>
      <c r="D450" s="1"/>
      <c r="E450" s="1"/>
    </row>
    <row r="451" spans="1:5" ht="12.75" customHeight="1" x14ac:dyDescent="0.2">
      <c r="A451" s="1"/>
      <c r="B451" s="1"/>
      <c r="C451" s="1"/>
      <c r="D451" s="1"/>
      <c r="E451" s="1"/>
    </row>
    <row r="452" spans="1:5" ht="12.75" customHeight="1" x14ac:dyDescent="0.2">
      <c r="A452" s="1"/>
      <c r="B452" s="1"/>
      <c r="C452" s="1"/>
      <c r="D452" s="1"/>
      <c r="E452" s="1"/>
    </row>
    <row r="453" spans="1:5" ht="12.75" customHeight="1" x14ac:dyDescent="0.2">
      <c r="A453" s="1"/>
      <c r="B453" s="1"/>
      <c r="C453" s="1"/>
      <c r="D453" s="1"/>
      <c r="E453" s="1"/>
    </row>
    <row r="454" spans="1:5" ht="12.75" customHeight="1" x14ac:dyDescent="0.2">
      <c r="A454" s="1"/>
      <c r="B454" s="1"/>
      <c r="C454" s="1"/>
      <c r="D454" s="1"/>
      <c r="E454" s="1"/>
    </row>
    <row r="455" spans="1:5" ht="12.75" customHeight="1" x14ac:dyDescent="0.2">
      <c r="A455" s="1"/>
      <c r="B455" s="1"/>
      <c r="C455" s="1"/>
      <c r="D455" s="1"/>
      <c r="E455" s="1"/>
    </row>
    <row r="456" spans="1:5" ht="12.75" customHeight="1" x14ac:dyDescent="0.2">
      <c r="A456" s="1"/>
      <c r="B456" s="1"/>
      <c r="C456" s="1"/>
      <c r="D456" s="1"/>
      <c r="E456" s="1"/>
    </row>
    <row r="457" spans="1:5" ht="12.75" customHeight="1" x14ac:dyDescent="0.2">
      <c r="A457" s="1"/>
      <c r="B457" s="1"/>
      <c r="C457" s="1"/>
      <c r="D457" s="1"/>
      <c r="E457" s="1"/>
    </row>
    <row r="458" spans="1:5" ht="12.75" customHeight="1" x14ac:dyDescent="0.2">
      <c r="A458" s="1"/>
      <c r="B458" s="1"/>
      <c r="C458" s="1"/>
      <c r="D458" s="1"/>
      <c r="E458" s="1"/>
    </row>
    <row r="459" spans="1:5" ht="12.75" customHeight="1" x14ac:dyDescent="0.2">
      <c r="A459" s="1"/>
      <c r="B459" s="1"/>
      <c r="C459" s="1"/>
      <c r="D459" s="1"/>
      <c r="E459" s="1"/>
    </row>
    <row r="460" spans="1:5" ht="12.75" customHeight="1" x14ac:dyDescent="0.2">
      <c r="A460" s="1"/>
      <c r="B460" s="1"/>
      <c r="C460" s="1"/>
      <c r="D460" s="1"/>
      <c r="E460" s="1"/>
    </row>
    <row r="461" spans="1:5" ht="12.75" customHeight="1" x14ac:dyDescent="0.2">
      <c r="A461" s="1"/>
      <c r="B461" s="1"/>
      <c r="C461" s="1"/>
      <c r="D461" s="1"/>
      <c r="E461" s="1"/>
    </row>
    <row r="462" spans="1:5" ht="12.75" customHeight="1" x14ac:dyDescent="0.2">
      <c r="A462" s="1"/>
      <c r="B462" s="1"/>
      <c r="C462" s="1"/>
      <c r="D462" s="1"/>
      <c r="E462" s="1"/>
    </row>
    <row r="463" spans="1:5" ht="12.75" customHeight="1" x14ac:dyDescent="0.2">
      <c r="A463" s="1"/>
      <c r="B463" s="1"/>
      <c r="C463" s="1"/>
      <c r="D463" s="1"/>
      <c r="E463" s="1"/>
    </row>
    <row r="464" spans="1:5" ht="12.75" customHeight="1" x14ac:dyDescent="0.2">
      <c r="A464" s="1"/>
      <c r="B464" s="1"/>
      <c r="C464" s="1"/>
      <c r="D464" s="1"/>
      <c r="E464" s="1"/>
    </row>
    <row r="465" spans="1:5" ht="12.75" customHeight="1" x14ac:dyDescent="0.2">
      <c r="A465" s="1"/>
      <c r="B465" s="1"/>
      <c r="C465" s="1"/>
      <c r="D465" s="1"/>
      <c r="E465" s="1"/>
    </row>
    <row r="466" spans="1:5" ht="12.75" customHeight="1" x14ac:dyDescent="0.2">
      <c r="A466" s="1"/>
      <c r="B466" s="1"/>
      <c r="C466" s="1"/>
      <c r="D466" s="1"/>
      <c r="E466" s="1"/>
    </row>
    <row r="467" spans="1:5" ht="12.75" customHeight="1" x14ac:dyDescent="0.2">
      <c r="A467" s="1"/>
      <c r="B467" s="1"/>
      <c r="C467" s="1"/>
      <c r="D467" s="1"/>
      <c r="E467" s="1"/>
    </row>
    <row r="468" spans="1:5" ht="12.75" customHeight="1" x14ac:dyDescent="0.2">
      <c r="A468" s="1"/>
      <c r="B468" s="1"/>
      <c r="C468" s="1"/>
      <c r="D468" s="1"/>
      <c r="E468" s="1"/>
    </row>
    <row r="469" spans="1:5" ht="12.75" customHeight="1" x14ac:dyDescent="0.2">
      <c r="A469" s="1"/>
      <c r="B469" s="1"/>
      <c r="C469" s="1"/>
      <c r="D469" s="1"/>
      <c r="E469" s="1"/>
    </row>
    <row r="470" spans="1:5" ht="12.75" customHeight="1" x14ac:dyDescent="0.2">
      <c r="A470" s="1"/>
      <c r="B470" s="1"/>
      <c r="C470" s="1"/>
      <c r="D470" s="1"/>
      <c r="E470" s="1"/>
    </row>
    <row r="471" spans="1:5" ht="12.75" customHeight="1" x14ac:dyDescent="0.2">
      <c r="A471" s="1"/>
      <c r="B471" s="1"/>
      <c r="C471" s="1"/>
      <c r="D471" s="1"/>
      <c r="E471" s="1"/>
    </row>
    <row r="472" spans="1:5" ht="12.75" customHeight="1" x14ac:dyDescent="0.2">
      <c r="A472" s="1"/>
      <c r="B472" s="1"/>
      <c r="C472" s="1"/>
      <c r="D472" s="1"/>
      <c r="E472" s="1"/>
    </row>
    <row r="473" spans="1:5" ht="12.75" customHeight="1" x14ac:dyDescent="0.2">
      <c r="A473" s="1"/>
      <c r="B473" s="1"/>
      <c r="C473" s="1"/>
      <c r="D473" s="1"/>
      <c r="E473" s="1"/>
    </row>
    <row r="474" spans="1:5" ht="12.75" customHeight="1" x14ac:dyDescent="0.2">
      <c r="A474" s="1"/>
      <c r="B474" s="1"/>
      <c r="C474" s="1"/>
      <c r="D474" s="1"/>
      <c r="E474" s="1"/>
    </row>
    <row r="475" spans="1:5" ht="12.75" customHeight="1" x14ac:dyDescent="0.2">
      <c r="A475" s="1"/>
      <c r="B475" s="1"/>
      <c r="C475" s="1"/>
      <c r="D475" s="1"/>
      <c r="E475" s="1"/>
    </row>
    <row r="476" spans="1:5" ht="12.75" customHeight="1" x14ac:dyDescent="0.2">
      <c r="A476" s="1"/>
      <c r="B476" s="1"/>
      <c r="C476" s="1"/>
      <c r="D476" s="1"/>
      <c r="E476" s="1"/>
    </row>
    <row r="477" spans="1:5" ht="12.75" customHeight="1" x14ac:dyDescent="0.2">
      <c r="A477" s="1"/>
      <c r="B477" s="1"/>
      <c r="C477" s="1"/>
      <c r="D477" s="1"/>
      <c r="E477" s="1"/>
    </row>
    <row r="478" spans="1:5" ht="12.75" customHeight="1" x14ac:dyDescent="0.2">
      <c r="A478" s="1"/>
      <c r="B478" s="1"/>
      <c r="C478" s="1"/>
      <c r="D478" s="1"/>
      <c r="E478" s="1"/>
    </row>
    <row r="479" spans="1:5" ht="12.75" customHeight="1" x14ac:dyDescent="0.2">
      <c r="A479" s="1"/>
      <c r="B479" s="1"/>
      <c r="C479" s="1"/>
      <c r="D479" s="1"/>
      <c r="E479" s="1"/>
    </row>
    <row r="480" spans="1:5" ht="12.75" customHeight="1" x14ac:dyDescent="0.2">
      <c r="A480" s="1"/>
      <c r="B480" s="1"/>
      <c r="C480" s="1"/>
      <c r="D480" s="1"/>
      <c r="E480" s="1"/>
    </row>
    <row r="481" spans="1:5" ht="12.75" customHeight="1" x14ac:dyDescent="0.2">
      <c r="A481" s="1"/>
      <c r="B481" s="1"/>
      <c r="C481" s="1"/>
      <c r="D481" s="1"/>
      <c r="E481" s="1"/>
    </row>
    <row r="482" spans="1:5" ht="12.75" customHeight="1" x14ac:dyDescent="0.2">
      <c r="A482" s="1"/>
      <c r="B482" s="1"/>
      <c r="C482" s="1"/>
      <c r="D482" s="1"/>
      <c r="E482" s="1"/>
    </row>
    <row r="483" spans="1:5" ht="12.75" customHeight="1" x14ac:dyDescent="0.2">
      <c r="A483" s="1"/>
      <c r="B483" s="1"/>
      <c r="C483" s="1"/>
      <c r="D483" s="1"/>
      <c r="E483" s="1"/>
    </row>
    <row r="484" spans="1:5" ht="12.75" customHeight="1" x14ac:dyDescent="0.2">
      <c r="A484" s="1"/>
      <c r="B484" s="1"/>
      <c r="C484" s="1"/>
      <c r="D484" s="1"/>
      <c r="E484" s="1"/>
    </row>
    <row r="485" spans="1:5" ht="12.75" customHeight="1" x14ac:dyDescent="0.2">
      <c r="A485" s="1"/>
      <c r="B485" s="1"/>
      <c r="C485" s="1"/>
      <c r="D485" s="1"/>
      <c r="E485" s="1"/>
    </row>
    <row r="486" spans="1:5" ht="12.75" customHeight="1" x14ac:dyDescent="0.2">
      <c r="A486" s="1"/>
      <c r="B486" s="1"/>
      <c r="C486" s="1"/>
      <c r="D486" s="1"/>
      <c r="E486" s="1"/>
    </row>
    <row r="487" spans="1:5" ht="12.75" customHeight="1" x14ac:dyDescent="0.2">
      <c r="A487" s="1"/>
      <c r="B487" s="1"/>
      <c r="C487" s="1"/>
      <c r="D487" s="1"/>
      <c r="E487" s="1"/>
    </row>
    <row r="488" spans="1:5" ht="12.75" customHeight="1" x14ac:dyDescent="0.2">
      <c r="A488" s="1"/>
      <c r="B488" s="1"/>
      <c r="C488" s="1"/>
      <c r="D488" s="1"/>
      <c r="E488" s="1"/>
    </row>
    <row r="489" spans="1:5" ht="12.75" customHeight="1" x14ac:dyDescent="0.2">
      <c r="A489" s="1"/>
      <c r="B489" s="1"/>
      <c r="C489" s="1"/>
      <c r="D489" s="1"/>
      <c r="E489" s="1"/>
    </row>
    <row r="490" spans="1:5" ht="12.75" customHeight="1" x14ac:dyDescent="0.2">
      <c r="A490" s="1"/>
      <c r="B490" s="1"/>
      <c r="C490" s="1"/>
      <c r="D490" s="1"/>
      <c r="E490" s="1"/>
    </row>
    <row r="491" spans="1:5" ht="12.75" customHeight="1" x14ac:dyDescent="0.2">
      <c r="A491" s="1"/>
      <c r="B491" s="1"/>
      <c r="C491" s="1"/>
      <c r="D491" s="1"/>
      <c r="E491" s="1"/>
    </row>
    <row r="492" spans="1:5" ht="12.75" customHeight="1" x14ac:dyDescent="0.2">
      <c r="A492" s="1"/>
      <c r="B492" s="1"/>
      <c r="C492" s="1"/>
      <c r="D492" s="1"/>
      <c r="E492" s="1"/>
    </row>
    <row r="493" spans="1:5" ht="12.75" customHeight="1" x14ac:dyDescent="0.2">
      <c r="A493" s="1"/>
      <c r="B493" s="1"/>
      <c r="C493" s="1"/>
      <c r="D493" s="1"/>
      <c r="E493" s="1"/>
    </row>
    <row r="494" spans="1:5" ht="12.75" customHeight="1" x14ac:dyDescent="0.2">
      <c r="A494" s="1"/>
      <c r="B494" s="1"/>
      <c r="C494" s="1"/>
      <c r="D494" s="1"/>
      <c r="E494" s="1"/>
    </row>
    <row r="495" spans="1:5" ht="12.75" customHeight="1" x14ac:dyDescent="0.2">
      <c r="A495" s="1"/>
      <c r="B495" s="1"/>
      <c r="C495" s="1"/>
      <c r="D495" s="1"/>
      <c r="E495" s="1"/>
    </row>
    <row r="496" spans="1:5" ht="12.75" customHeight="1" x14ac:dyDescent="0.2">
      <c r="A496" s="1"/>
      <c r="B496" s="1"/>
      <c r="C496" s="1"/>
      <c r="D496" s="1"/>
      <c r="E496" s="1"/>
    </row>
    <row r="497" spans="1:5" ht="12.75" customHeight="1" x14ac:dyDescent="0.2">
      <c r="A497" s="1"/>
      <c r="B497" s="1"/>
      <c r="C497" s="1"/>
      <c r="D497" s="1"/>
      <c r="E497" s="1"/>
    </row>
    <row r="498" spans="1:5" ht="12.75" customHeight="1" x14ac:dyDescent="0.2">
      <c r="A498" s="1"/>
      <c r="B498" s="1"/>
      <c r="C498" s="1"/>
      <c r="D498" s="1"/>
      <c r="E498" s="1"/>
    </row>
    <row r="499" spans="1:5" ht="12.75" customHeight="1" x14ac:dyDescent="0.2">
      <c r="A499" s="1"/>
      <c r="B499" s="1"/>
      <c r="C499" s="1"/>
      <c r="D499" s="1"/>
      <c r="E499" s="1"/>
    </row>
    <row r="500" spans="1:5" ht="12.75" customHeight="1" x14ac:dyDescent="0.2">
      <c r="A500" s="1"/>
      <c r="B500" s="1"/>
      <c r="C500" s="1"/>
      <c r="D500" s="1"/>
      <c r="E500" s="1"/>
    </row>
    <row r="501" spans="1:5" ht="12.75" customHeight="1" x14ac:dyDescent="0.2">
      <c r="A501" s="1"/>
      <c r="B501" s="1"/>
      <c r="C501" s="1"/>
      <c r="D501" s="1"/>
      <c r="E501" s="1"/>
    </row>
    <row r="502" spans="1:5" ht="12.75" customHeight="1" x14ac:dyDescent="0.2">
      <c r="A502" s="1"/>
      <c r="B502" s="1"/>
      <c r="C502" s="1"/>
      <c r="D502" s="1"/>
      <c r="E502" s="1"/>
    </row>
    <row r="503" spans="1:5" ht="12.75" customHeight="1" x14ac:dyDescent="0.2">
      <c r="A503" s="1"/>
      <c r="B503" s="1"/>
      <c r="C503" s="1"/>
      <c r="D503" s="1"/>
      <c r="E503" s="1"/>
    </row>
    <row r="504" spans="1:5" ht="12.75" customHeight="1" x14ac:dyDescent="0.2">
      <c r="A504" s="1"/>
      <c r="B504" s="1"/>
      <c r="C504" s="1"/>
      <c r="D504" s="1"/>
      <c r="E504" s="1"/>
    </row>
    <row r="505" spans="1:5" ht="12.75" customHeight="1" x14ac:dyDescent="0.2">
      <c r="A505" s="1"/>
      <c r="B505" s="1"/>
      <c r="C505" s="1"/>
      <c r="D505" s="1"/>
      <c r="E505" s="1"/>
    </row>
    <row r="506" spans="1:5" ht="12.75" customHeight="1" x14ac:dyDescent="0.2">
      <c r="A506" s="1"/>
      <c r="B506" s="1"/>
      <c r="C506" s="1"/>
      <c r="D506" s="1"/>
      <c r="E506" s="1"/>
    </row>
    <row r="507" spans="1:5" ht="12.75" customHeight="1" x14ac:dyDescent="0.2">
      <c r="A507" s="1"/>
      <c r="B507" s="1"/>
      <c r="C507" s="1"/>
      <c r="D507" s="1"/>
      <c r="E507" s="1"/>
    </row>
    <row r="508" spans="1:5" ht="12.75" customHeight="1" x14ac:dyDescent="0.2">
      <c r="A508" s="1"/>
      <c r="B508" s="1"/>
      <c r="C508" s="1"/>
      <c r="D508" s="1"/>
      <c r="E508" s="1"/>
    </row>
    <row r="509" spans="1:5" ht="12.75" customHeight="1" x14ac:dyDescent="0.2">
      <c r="A509" s="1"/>
      <c r="B509" s="1"/>
      <c r="C509" s="1"/>
      <c r="D509" s="1"/>
      <c r="E509" s="1"/>
    </row>
    <row r="510" spans="1:5" ht="12.75" customHeight="1" x14ac:dyDescent="0.2">
      <c r="A510" s="1"/>
      <c r="B510" s="1"/>
      <c r="C510" s="1"/>
      <c r="D510" s="1"/>
      <c r="E510" s="1"/>
    </row>
    <row r="511" spans="1:5" ht="12.75" customHeight="1" x14ac:dyDescent="0.2">
      <c r="A511" s="1"/>
      <c r="B511" s="1"/>
      <c r="C511" s="1"/>
      <c r="D511" s="1"/>
      <c r="E511" s="1"/>
    </row>
    <row r="512" spans="1:5" ht="12.75" customHeight="1" x14ac:dyDescent="0.2">
      <c r="A512" s="1"/>
      <c r="B512" s="1"/>
      <c r="C512" s="1"/>
      <c r="D512" s="1"/>
      <c r="E512" s="1"/>
    </row>
    <row r="513" spans="1:5" ht="12.75" customHeight="1" x14ac:dyDescent="0.2">
      <c r="A513" s="1"/>
      <c r="B513" s="1"/>
      <c r="C513" s="1"/>
      <c r="D513" s="1"/>
      <c r="E513" s="1"/>
    </row>
    <row r="514" spans="1:5" ht="12.75" customHeight="1" x14ac:dyDescent="0.2">
      <c r="A514" s="1"/>
      <c r="B514" s="1"/>
      <c r="C514" s="1"/>
      <c r="D514" s="1"/>
      <c r="E514" s="1"/>
    </row>
    <row r="515" spans="1:5" ht="12.75" customHeight="1" x14ac:dyDescent="0.2">
      <c r="A515" s="1"/>
      <c r="B515" s="1"/>
      <c r="C515" s="1"/>
      <c r="D515" s="1"/>
      <c r="E515" s="1"/>
    </row>
    <row r="516" spans="1:5" ht="12.75" customHeight="1" x14ac:dyDescent="0.2">
      <c r="A516" s="1"/>
      <c r="B516" s="1"/>
      <c r="C516" s="1"/>
      <c r="D516" s="1"/>
      <c r="E516" s="1"/>
    </row>
    <row r="517" spans="1:5" ht="12.75" customHeight="1" x14ac:dyDescent="0.2">
      <c r="A517" s="1"/>
      <c r="B517" s="1"/>
      <c r="C517" s="1"/>
      <c r="D517" s="1"/>
      <c r="E517" s="1"/>
    </row>
    <row r="518" spans="1:5" ht="12.75" customHeight="1" x14ac:dyDescent="0.2">
      <c r="A518" s="1"/>
      <c r="B518" s="1"/>
      <c r="C518" s="1"/>
      <c r="D518" s="1"/>
      <c r="E518" s="1"/>
    </row>
    <row r="519" spans="1:5" ht="12.75" customHeight="1" x14ac:dyDescent="0.2">
      <c r="A519" s="1"/>
      <c r="B519" s="1"/>
      <c r="C519" s="1"/>
      <c r="D519" s="1"/>
      <c r="E519" s="1"/>
    </row>
    <row r="520" spans="1:5" ht="12.75" customHeight="1" x14ac:dyDescent="0.2">
      <c r="A520" s="1"/>
      <c r="B520" s="1"/>
      <c r="C520" s="1"/>
      <c r="D520" s="1"/>
      <c r="E520" s="1"/>
    </row>
    <row r="521" spans="1:5" ht="12.75" customHeight="1" x14ac:dyDescent="0.2">
      <c r="A521" s="1"/>
      <c r="B521" s="1"/>
      <c r="C521" s="1"/>
      <c r="D521" s="1"/>
      <c r="E521" s="1"/>
    </row>
    <row r="522" spans="1:5" ht="12.75" customHeight="1" x14ac:dyDescent="0.2">
      <c r="A522" s="1"/>
      <c r="B522" s="1"/>
      <c r="C522" s="1"/>
      <c r="D522" s="1"/>
      <c r="E522" s="1"/>
    </row>
    <row r="523" spans="1:5" ht="12.75" customHeight="1" x14ac:dyDescent="0.2">
      <c r="A523" s="1"/>
      <c r="B523" s="1"/>
      <c r="C523" s="1"/>
      <c r="D523" s="1"/>
      <c r="E523" s="1"/>
    </row>
    <row r="524" spans="1:5" ht="12.75" customHeight="1" x14ac:dyDescent="0.2">
      <c r="A524" s="1"/>
      <c r="B524" s="1"/>
      <c r="C524" s="1"/>
      <c r="D524" s="1"/>
      <c r="E524" s="1"/>
    </row>
    <row r="525" spans="1:5" ht="12.75" customHeight="1" x14ac:dyDescent="0.2">
      <c r="A525" s="1"/>
      <c r="B525" s="1"/>
      <c r="C525" s="1"/>
      <c r="D525" s="1"/>
      <c r="E525" s="1"/>
    </row>
    <row r="526" spans="1:5" ht="12.75" customHeight="1" x14ac:dyDescent="0.2">
      <c r="A526" s="1"/>
      <c r="B526" s="1"/>
      <c r="C526" s="1"/>
      <c r="D526" s="1"/>
      <c r="E526" s="1"/>
    </row>
    <row r="527" spans="1:5" ht="12.75" customHeight="1" x14ac:dyDescent="0.2">
      <c r="A527" s="1"/>
      <c r="B527" s="1"/>
      <c r="C527" s="1"/>
      <c r="D527" s="1"/>
      <c r="E527" s="1"/>
    </row>
    <row r="528" spans="1:5" ht="12.75" customHeight="1" x14ac:dyDescent="0.2">
      <c r="A528" s="1"/>
      <c r="B528" s="1"/>
      <c r="C528" s="1"/>
      <c r="D528" s="1"/>
      <c r="E528" s="1"/>
    </row>
    <row r="529" spans="1:5" ht="12.75" customHeight="1" x14ac:dyDescent="0.2">
      <c r="A529" s="1"/>
      <c r="B529" s="1"/>
      <c r="C529" s="1"/>
      <c r="D529" s="1"/>
      <c r="E529" s="1"/>
    </row>
    <row r="530" spans="1:5" ht="12.75" customHeight="1" x14ac:dyDescent="0.2">
      <c r="A530" s="1"/>
      <c r="B530" s="1"/>
      <c r="C530" s="1"/>
      <c r="D530" s="1"/>
      <c r="E530" s="1"/>
    </row>
    <row r="531" spans="1:5" ht="12.75" customHeight="1" x14ac:dyDescent="0.2">
      <c r="A531" s="1"/>
      <c r="B531" s="1"/>
      <c r="C531" s="1"/>
      <c r="D531" s="1"/>
      <c r="E531" s="1"/>
    </row>
    <row r="532" spans="1:5" ht="12.75" customHeight="1" x14ac:dyDescent="0.2">
      <c r="A532" s="1"/>
      <c r="B532" s="1"/>
      <c r="C532" s="1"/>
      <c r="D532" s="1"/>
      <c r="E532" s="1"/>
    </row>
    <row r="533" spans="1:5" ht="12.75" customHeight="1" x14ac:dyDescent="0.2">
      <c r="A533" s="1"/>
      <c r="B533" s="1"/>
      <c r="C533" s="1"/>
      <c r="D533" s="1"/>
      <c r="E533" s="1"/>
    </row>
    <row r="534" spans="1:5" ht="12.75" customHeight="1" x14ac:dyDescent="0.2">
      <c r="A534" s="1"/>
      <c r="B534" s="1"/>
      <c r="C534" s="1"/>
      <c r="D534" s="1"/>
      <c r="E534" s="1"/>
    </row>
    <row r="535" spans="1:5" ht="12.75" customHeight="1" x14ac:dyDescent="0.2">
      <c r="A535" s="1"/>
      <c r="B535" s="1"/>
      <c r="C535" s="1"/>
      <c r="D535" s="1"/>
      <c r="E535" s="1"/>
    </row>
    <row r="536" spans="1:5" ht="12.75" customHeight="1" x14ac:dyDescent="0.2">
      <c r="A536" s="1"/>
      <c r="B536" s="1"/>
      <c r="C536" s="1"/>
      <c r="D536" s="1"/>
      <c r="E536" s="1"/>
    </row>
    <row r="537" spans="1:5" ht="12.75" customHeight="1" x14ac:dyDescent="0.2">
      <c r="A537" s="1"/>
      <c r="B537" s="1"/>
      <c r="C537" s="1"/>
      <c r="D537" s="1"/>
      <c r="E537" s="1"/>
    </row>
    <row r="538" spans="1:5" ht="12.75" customHeight="1" x14ac:dyDescent="0.2">
      <c r="A538" s="1"/>
      <c r="B538" s="1"/>
      <c r="C538" s="1"/>
      <c r="D538" s="1"/>
      <c r="E538" s="1"/>
    </row>
    <row r="539" spans="1:5" ht="12.75" customHeight="1" x14ac:dyDescent="0.2">
      <c r="A539" s="1"/>
      <c r="B539" s="1"/>
      <c r="C539" s="1"/>
      <c r="D539" s="1"/>
      <c r="E539" s="1"/>
    </row>
    <row r="540" spans="1:5" ht="12.75" customHeight="1" x14ac:dyDescent="0.2">
      <c r="A540" s="1"/>
      <c r="B540" s="1"/>
      <c r="C540" s="1"/>
      <c r="D540" s="1"/>
      <c r="E540" s="1"/>
    </row>
    <row r="541" spans="1:5" ht="12.75" customHeight="1" x14ac:dyDescent="0.2">
      <c r="A541" s="1"/>
      <c r="B541" s="1"/>
      <c r="C541" s="1"/>
      <c r="D541" s="1"/>
      <c r="E541" s="1"/>
    </row>
    <row r="542" spans="1:5" ht="12.75" customHeight="1" x14ac:dyDescent="0.2">
      <c r="A542" s="1"/>
      <c r="B542" s="1"/>
      <c r="C542" s="1"/>
      <c r="D542" s="1"/>
      <c r="E542" s="1"/>
    </row>
    <row r="543" spans="1:5" ht="12.75" customHeight="1" x14ac:dyDescent="0.2">
      <c r="A543" s="1"/>
      <c r="B543" s="1"/>
      <c r="C543" s="1"/>
      <c r="D543" s="1"/>
      <c r="E543" s="1"/>
    </row>
    <row r="544" spans="1:5" ht="12.75" customHeight="1" x14ac:dyDescent="0.2">
      <c r="A544" s="1"/>
      <c r="B544" s="1"/>
      <c r="C544" s="1"/>
      <c r="D544" s="1"/>
      <c r="E544" s="1"/>
    </row>
    <row r="545" spans="1:5" ht="12.75" customHeight="1" x14ac:dyDescent="0.2">
      <c r="A545" s="1"/>
      <c r="B545" s="1"/>
      <c r="C545" s="1"/>
      <c r="D545" s="1"/>
      <c r="E545" s="1"/>
    </row>
    <row r="546" spans="1:5" ht="12.75" customHeight="1" x14ac:dyDescent="0.2">
      <c r="A546" s="1"/>
      <c r="B546" s="1"/>
      <c r="C546" s="1"/>
      <c r="D546" s="1"/>
      <c r="E546" s="1"/>
    </row>
    <row r="547" spans="1:5" ht="12.75" customHeight="1" x14ac:dyDescent="0.2">
      <c r="A547" s="1"/>
      <c r="B547" s="1"/>
      <c r="C547" s="1"/>
      <c r="D547" s="1"/>
      <c r="E547" s="1"/>
    </row>
    <row r="548" spans="1:5" ht="12.75" customHeight="1" x14ac:dyDescent="0.2">
      <c r="A548" s="1"/>
      <c r="B548" s="1"/>
      <c r="C548" s="1"/>
      <c r="D548" s="1"/>
      <c r="E548" s="1"/>
    </row>
    <row r="549" spans="1:5" ht="12.75" customHeight="1" x14ac:dyDescent="0.2">
      <c r="A549" s="1"/>
      <c r="B549" s="1"/>
      <c r="C549" s="1"/>
      <c r="D549" s="1"/>
      <c r="E549" s="1"/>
    </row>
    <row r="550" spans="1:5" ht="12.75" customHeight="1" x14ac:dyDescent="0.2">
      <c r="A550" s="1"/>
      <c r="B550" s="1"/>
      <c r="C550" s="1"/>
      <c r="D550" s="1"/>
      <c r="E550" s="1"/>
    </row>
    <row r="551" spans="1:5" ht="12.75" customHeight="1" x14ac:dyDescent="0.2">
      <c r="A551" s="1"/>
      <c r="B551" s="1"/>
      <c r="C551" s="1"/>
      <c r="D551" s="1"/>
      <c r="E551" s="1"/>
    </row>
    <row r="552" spans="1:5" ht="12.75" customHeight="1" x14ac:dyDescent="0.2">
      <c r="A552" s="1"/>
      <c r="B552" s="1"/>
      <c r="C552" s="1"/>
      <c r="D552" s="1"/>
      <c r="E552" s="1"/>
    </row>
    <row r="553" spans="1:5" ht="12.75" customHeight="1" x14ac:dyDescent="0.2">
      <c r="A553" s="1"/>
      <c r="B553" s="1"/>
      <c r="C553" s="1"/>
      <c r="D553" s="1"/>
      <c r="E553" s="1"/>
    </row>
    <row r="554" spans="1:5" ht="12.75" customHeight="1" x14ac:dyDescent="0.2">
      <c r="A554" s="1"/>
      <c r="B554" s="1"/>
      <c r="C554" s="1"/>
      <c r="D554" s="1"/>
      <c r="E554" s="1"/>
    </row>
    <row r="555" spans="1:5" ht="12.75" customHeight="1" x14ac:dyDescent="0.2">
      <c r="A555" s="1"/>
      <c r="B555" s="1"/>
      <c r="C555" s="1"/>
      <c r="D555" s="1"/>
      <c r="E555" s="1"/>
    </row>
    <row r="556" spans="1:5" ht="12.75" customHeight="1" x14ac:dyDescent="0.2">
      <c r="A556" s="1"/>
      <c r="B556" s="1"/>
      <c r="C556" s="1"/>
      <c r="D556" s="1"/>
      <c r="E556" s="1"/>
    </row>
    <row r="557" spans="1:5" ht="12.75" customHeight="1" x14ac:dyDescent="0.2">
      <c r="A557" s="1"/>
      <c r="B557" s="1"/>
      <c r="C557" s="1"/>
      <c r="D557" s="1"/>
      <c r="E557" s="1"/>
    </row>
    <row r="558" spans="1:5" ht="12.75" customHeight="1" x14ac:dyDescent="0.2">
      <c r="A558" s="1"/>
      <c r="B558" s="1"/>
      <c r="C558" s="1"/>
      <c r="D558" s="1"/>
      <c r="E558" s="1"/>
    </row>
    <row r="559" spans="1:5" ht="12.75" customHeight="1" x14ac:dyDescent="0.2">
      <c r="A559" s="1"/>
      <c r="B559" s="1"/>
      <c r="C559" s="1"/>
      <c r="D559" s="1"/>
      <c r="E559" s="1"/>
    </row>
    <row r="560" spans="1:5" ht="12.75" customHeight="1" x14ac:dyDescent="0.2">
      <c r="A560" s="1"/>
      <c r="B560" s="1"/>
      <c r="C560" s="1"/>
      <c r="D560" s="1"/>
      <c r="E560" s="1"/>
    </row>
    <row r="561" spans="1:5" ht="12.75" customHeight="1" x14ac:dyDescent="0.2">
      <c r="A561" s="1"/>
      <c r="B561" s="1"/>
      <c r="C561" s="1"/>
      <c r="D561" s="1"/>
      <c r="E561" s="1"/>
    </row>
    <row r="562" spans="1:5" ht="12.75" customHeight="1" x14ac:dyDescent="0.2">
      <c r="A562" s="1"/>
      <c r="B562" s="1"/>
      <c r="C562" s="1"/>
      <c r="D562" s="1"/>
      <c r="E562" s="1"/>
    </row>
    <row r="563" spans="1:5" ht="12.75" customHeight="1" x14ac:dyDescent="0.2">
      <c r="A563" s="1"/>
      <c r="B563" s="1"/>
      <c r="C563" s="1"/>
      <c r="D563" s="1"/>
      <c r="E563" s="1"/>
    </row>
    <row r="564" spans="1:5" ht="12.75" customHeight="1" x14ac:dyDescent="0.2">
      <c r="A564" s="1"/>
      <c r="B564" s="1"/>
      <c r="C564" s="1"/>
      <c r="D564" s="1"/>
      <c r="E564" s="1"/>
    </row>
    <row r="565" spans="1:5" ht="12.75" customHeight="1" x14ac:dyDescent="0.2">
      <c r="A565" s="1"/>
      <c r="B565" s="1"/>
      <c r="C565" s="1"/>
      <c r="D565" s="1"/>
      <c r="E565" s="1"/>
    </row>
    <row r="566" spans="1:5" ht="12.75" customHeight="1" x14ac:dyDescent="0.2">
      <c r="A566" s="1"/>
      <c r="B566" s="1"/>
      <c r="C566" s="1"/>
      <c r="D566" s="1"/>
      <c r="E566" s="1"/>
    </row>
    <row r="567" spans="1:5" ht="12.75" customHeight="1" x14ac:dyDescent="0.2">
      <c r="A567" s="1"/>
      <c r="B567" s="1"/>
      <c r="C567" s="1"/>
      <c r="D567" s="1"/>
      <c r="E567" s="1"/>
    </row>
    <row r="568" spans="1:5" ht="12.75" customHeight="1" x14ac:dyDescent="0.2">
      <c r="A568" s="1"/>
      <c r="B568" s="1"/>
      <c r="C568" s="1"/>
      <c r="D568" s="1"/>
      <c r="E568" s="1"/>
    </row>
    <row r="569" spans="1:5" ht="12.75" customHeight="1" x14ac:dyDescent="0.2">
      <c r="A569" s="1"/>
      <c r="B569" s="1"/>
      <c r="C569" s="1"/>
      <c r="D569" s="1"/>
      <c r="E569" s="1"/>
    </row>
    <row r="570" spans="1:5" ht="12.75" customHeight="1" x14ac:dyDescent="0.2">
      <c r="A570" s="1"/>
      <c r="B570" s="1"/>
      <c r="C570" s="1"/>
      <c r="D570" s="1"/>
      <c r="E570" s="1"/>
    </row>
    <row r="571" spans="1:5" ht="12.75" customHeight="1" x14ac:dyDescent="0.2">
      <c r="A571" s="1"/>
      <c r="B571" s="1"/>
      <c r="C571" s="1"/>
      <c r="D571" s="1"/>
      <c r="E571" s="1"/>
    </row>
    <row r="572" spans="1:5" ht="12.75" customHeight="1" x14ac:dyDescent="0.2">
      <c r="A572" s="1"/>
      <c r="B572" s="1"/>
      <c r="C572" s="1"/>
      <c r="D572" s="1"/>
      <c r="E572" s="1"/>
    </row>
    <row r="573" spans="1:5" ht="12.75" customHeight="1" x14ac:dyDescent="0.2">
      <c r="A573" s="1"/>
      <c r="B573" s="1"/>
      <c r="C573" s="1"/>
      <c r="D573" s="1"/>
      <c r="E573" s="1"/>
    </row>
    <row r="574" spans="1:5" ht="12.75" customHeight="1" x14ac:dyDescent="0.2">
      <c r="A574" s="1"/>
      <c r="B574" s="1"/>
      <c r="C574" s="1"/>
      <c r="D574" s="1"/>
      <c r="E574" s="1"/>
    </row>
    <row r="575" spans="1:5" ht="12.75" customHeight="1" x14ac:dyDescent="0.2">
      <c r="A575" s="1"/>
      <c r="B575" s="1"/>
      <c r="C575" s="1"/>
      <c r="D575" s="1"/>
      <c r="E575" s="1"/>
    </row>
    <row r="576" spans="1:5" ht="12.75" customHeight="1" x14ac:dyDescent="0.2">
      <c r="A576" s="1"/>
      <c r="B576" s="1"/>
      <c r="C576" s="1"/>
      <c r="D576" s="1"/>
      <c r="E576" s="1"/>
    </row>
    <row r="577" spans="1:5" ht="12.75" customHeight="1" x14ac:dyDescent="0.2">
      <c r="A577" s="1"/>
      <c r="B577" s="1"/>
      <c r="C577" s="1"/>
      <c r="D577" s="1"/>
      <c r="E577" s="1"/>
    </row>
    <row r="578" spans="1:5" ht="12.75" customHeight="1" x14ac:dyDescent="0.2">
      <c r="A578" s="1"/>
      <c r="B578" s="1"/>
      <c r="C578" s="1"/>
      <c r="D578" s="1"/>
      <c r="E578" s="1"/>
    </row>
    <row r="579" spans="1:5" ht="12.75" customHeight="1" x14ac:dyDescent="0.2">
      <c r="A579" s="1"/>
      <c r="B579" s="1"/>
      <c r="C579" s="1"/>
      <c r="D579" s="1"/>
      <c r="E579" s="1"/>
    </row>
    <row r="580" spans="1:5" ht="12.75" customHeight="1" x14ac:dyDescent="0.2">
      <c r="A580" s="1"/>
      <c r="B580" s="1"/>
      <c r="C580" s="1"/>
      <c r="D580" s="1"/>
      <c r="E580" s="1"/>
    </row>
    <row r="581" spans="1:5" ht="12.75" customHeight="1" x14ac:dyDescent="0.2">
      <c r="A581" s="1"/>
      <c r="B581" s="1"/>
      <c r="C581" s="1"/>
      <c r="D581" s="1"/>
      <c r="E581" s="1"/>
    </row>
    <row r="582" spans="1:5" ht="12.75" customHeight="1" x14ac:dyDescent="0.2">
      <c r="A582" s="1"/>
      <c r="B582" s="1"/>
      <c r="C582" s="1"/>
      <c r="D582" s="1"/>
      <c r="E582" s="1"/>
    </row>
    <row r="583" spans="1:5" ht="12.75" customHeight="1" x14ac:dyDescent="0.2">
      <c r="A583" s="1"/>
      <c r="B583" s="1"/>
      <c r="C583" s="1"/>
      <c r="D583" s="1"/>
      <c r="E583" s="1"/>
    </row>
    <row r="584" spans="1:5" ht="12.75" customHeight="1" x14ac:dyDescent="0.2">
      <c r="A584" s="1"/>
      <c r="B584" s="1"/>
      <c r="C584" s="1"/>
      <c r="D584" s="1"/>
      <c r="E584" s="1"/>
    </row>
    <row r="585" spans="1:5" ht="12.75" customHeight="1" x14ac:dyDescent="0.2">
      <c r="A585" s="1"/>
      <c r="B585" s="1"/>
      <c r="C585" s="1"/>
      <c r="D585" s="1"/>
      <c r="E585" s="1"/>
    </row>
    <row r="586" spans="1:5" ht="12.75" customHeight="1" x14ac:dyDescent="0.2">
      <c r="A586" s="1"/>
      <c r="B586" s="1"/>
      <c r="C586" s="1"/>
      <c r="D586" s="1"/>
      <c r="E586" s="1"/>
    </row>
    <row r="587" spans="1:5" ht="12.75" customHeight="1" x14ac:dyDescent="0.2">
      <c r="A587" s="1"/>
      <c r="B587" s="1"/>
      <c r="C587" s="1"/>
      <c r="D587" s="1"/>
      <c r="E587" s="1"/>
    </row>
    <row r="588" spans="1:5" ht="12.75" customHeight="1" x14ac:dyDescent="0.2">
      <c r="A588" s="1"/>
      <c r="B588" s="1"/>
      <c r="C588" s="1"/>
      <c r="D588" s="1"/>
      <c r="E588" s="1"/>
    </row>
    <row r="589" spans="1:5" ht="12.75" customHeight="1" x14ac:dyDescent="0.2">
      <c r="A589" s="1"/>
      <c r="B589" s="1"/>
      <c r="C589" s="1"/>
      <c r="D589" s="1"/>
      <c r="E589" s="1"/>
    </row>
    <row r="590" spans="1:5" ht="12.75" customHeight="1" x14ac:dyDescent="0.2">
      <c r="A590" s="1"/>
      <c r="B590" s="1"/>
      <c r="C590" s="1"/>
      <c r="D590" s="1"/>
      <c r="E590" s="1"/>
    </row>
    <row r="591" spans="1:5" ht="12.75" customHeight="1" x14ac:dyDescent="0.2">
      <c r="A591" s="1"/>
      <c r="B591" s="1"/>
      <c r="C591" s="1"/>
      <c r="D591" s="1"/>
      <c r="E591" s="1"/>
    </row>
    <row r="592" spans="1:5" ht="12.75" customHeight="1" x14ac:dyDescent="0.2">
      <c r="A592" s="1"/>
      <c r="B592" s="1"/>
      <c r="C592" s="1"/>
      <c r="D592" s="1"/>
      <c r="E592" s="1"/>
    </row>
    <row r="593" spans="1:5" ht="12.75" customHeight="1" x14ac:dyDescent="0.2">
      <c r="A593" s="1"/>
      <c r="B593" s="1"/>
      <c r="C593" s="1"/>
      <c r="D593" s="1"/>
      <c r="E593" s="1"/>
    </row>
    <row r="594" spans="1:5" ht="12.75" customHeight="1" x14ac:dyDescent="0.2">
      <c r="A594" s="1"/>
      <c r="B594" s="1"/>
      <c r="C594" s="1"/>
      <c r="D594" s="1"/>
      <c r="E594" s="1"/>
    </row>
    <row r="595" spans="1:5" ht="12.75" customHeight="1" x14ac:dyDescent="0.2">
      <c r="A595" s="1"/>
      <c r="B595" s="1"/>
      <c r="C595" s="1"/>
      <c r="D595" s="1"/>
      <c r="E595" s="1"/>
    </row>
    <row r="596" spans="1:5" ht="12.75" customHeight="1" x14ac:dyDescent="0.2">
      <c r="A596" s="1"/>
      <c r="B596" s="1"/>
      <c r="C596" s="1"/>
      <c r="D596" s="1"/>
      <c r="E596" s="1"/>
    </row>
    <row r="597" spans="1:5" ht="12.75" customHeight="1" x14ac:dyDescent="0.2">
      <c r="A597" s="1"/>
      <c r="B597" s="1"/>
      <c r="C597" s="1"/>
      <c r="D597" s="1"/>
      <c r="E597" s="1"/>
    </row>
    <row r="598" spans="1:5" ht="12.75" customHeight="1" x14ac:dyDescent="0.2">
      <c r="A598" s="1"/>
      <c r="B598" s="1"/>
      <c r="C598" s="1"/>
      <c r="D598" s="1"/>
      <c r="E598" s="1"/>
    </row>
    <row r="599" spans="1:5" ht="12.75" customHeight="1" x14ac:dyDescent="0.2">
      <c r="A599" s="1"/>
      <c r="B599" s="1"/>
      <c r="C599" s="1"/>
      <c r="D599" s="1"/>
      <c r="E599" s="1"/>
    </row>
    <row r="600" spans="1:5" ht="12.75" customHeight="1" x14ac:dyDescent="0.2">
      <c r="A600" s="1"/>
      <c r="B600" s="1"/>
      <c r="C600" s="1"/>
      <c r="D600" s="1"/>
      <c r="E600" s="1"/>
    </row>
    <row r="601" spans="1:5" ht="12.75" customHeight="1" x14ac:dyDescent="0.2">
      <c r="A601" s="1"/>
      <c r="B601" s="1"/>
      <c r="C601" s="1"/>
      <c r="D601" s="1"/>
      <c r="E601" s="1"/>
    </row>
    <row r="602" spans="1:5" ht="12.75" customHeight="1" x14ac:dyDescent="0.2">
      <c r="A602" s="1"/>
      <c r="B602" s="1"/>
      <c r="C602" s="1"/>
      <c r="D602" s="1"/>
      <c r="E602" s="1"/>
    </row>
    <row r="603" spans="1:5" ht="12.75" customHeight="1" x14ac:dyDescent="0.2">
      <c r="A603" s="1"/>
      <c r="B603" s="1"/>
      <c r="C603" s="1"/>
      <c r="D603" s="1"/>
      <c r="E603" s="1"/>
    </row>
    <row r="604" spans="1:5" ht="12.75" customHeight="1" x14ac:dyDescent="0.2">
      <c r="A604" s="1"/>
      <c r="B604" s="1"/>
      <c r="C604" s="1"/>
      <c r="D604" s="1"/>
      <c r="E604" s="1"/>
    </row>
    <row r="605" spans="1:5" ht="12.75" customHeight="1" x14ac:dyDescent="0.2">
      <c r="A605" s="1"/>
      <c r="B605" s="1"/>
      <c r="C605" s="1"/>
      <c r="D605" s="1"/>
      <c r="E605" s="1"/>
    </row>
    <row r="606" spans="1:5" ht="12.75" customHeight="1" x14ac:dyDescent="0.2">
      <c r="A606" s="1"/>
      <c r="B606" s="1"/>
      <c r="C606" s="1"/>
      <c r="D606" s="1"/>
      <c r="E606" s="1"/>
    </row>
    <row r="607" spans="1:5" ht="12.75" customHeight="1" x14ac:dyDescent="0.2">
      <c r="A607" s="1"/>
      <c r="B607" s="1"/>
      <c r="C607" s="1"/>
      <c r="D607" s="1"/>
      <c r="E607" s="1"/>
    </row>
    <row r="608" spans="1:5" ht="12.75" customHeight="1" x14ac:dyDescent="0.2">
      <c r="A608" s="1"/>
      <c r="B608" s="1"/>
      <c r="C608" s="1"/>
      <c r="D608" s="1"/>
      <c r="E608" s="1"/>
    </row>
    <row r="609" spans="1:5" ht="12.75" customHeight="1" x14ac:dyDescent="0.2">
      <c r="A609" s="1"/>
      <c r="B609" s="1"/>
      <c r="C609" s="1"/>
      <c r="D609" s="1"/>
      <c r="E609" s="1"/>
    </row>
    <row r="610" spans="1:5" ht="12.75" customHeight="1" x14ac:dyDescent="0.2">
      <c r="A610" s="1"/>
      <c r="B610" s="1"/>
      <c r="C610" s="1"/>
      <c r="D610" s="1"/>
      <c r="E610" s="1"/>
    </row>
    <row r="611" spans="1:5" ht="12.75" customHeight="1" x14ac:dyDescent="0.2">
      <c r="A611" s="1"/>
      <c r="B611" s="1"/>
      <c r="C611" s="1"/>
      <c r="D611" s="1"/>
      <c r="E611" s="1"/>
    </row>
    <row r="612" spans="1:5" ht="12.75" customHeight="1" x14ac:dyDescent="0.2">
      <c r="A612" s="1"/>
      <c r="B612" s="1"/>
      <c r="C612" s="1"/>
      <c r="D612" s="1"/>
      <c r="E612" s="1"/>
    </row>
    <row r="613" spans="1:5" ht="12.75" customHeight="1" x14ac:dyDescent="0.2">
      <c r="A613" s="1"/>
      <c r="B613" s="1"/>
      <c r="C613" s="1"/>
      <c r="D613" s="1"/>
      <c r="E613" s="1"/>
    </row>
    <row r="614" spans="1:5" ht="12.75" customHeight="1" x14ac:dyDescent="0.2">
      <c r="A614" s="1"/>
      <c r="B614" s="1"/>
      <c r="C614" s="1"/>
      <c r="D614" s="1"/>
      <c r="E614" s="1"/>
    </row>
    <row r="615" spans="1:5" ht="12.75" customHeight="1" x14ac:dyDescent="0.2">
      <c r="A615" s="1"/>
      <c r="B615" s="1"/>
      <c r="C615" s="1"/>
      <c r="D615" s="1"/>
      <c r="E615" s="1"/>
    </row>
    <row r="616" spans="1:5" ht="12.75" customHeight="1" x14ac:dyDescent="0.2">
      <c r="A616" s="1"/>
      <c r="B616" s="1"/>
      <c r="C616" s="1"/>
      <c r="D616" s="1"/>
      <c r="E616" s="1"/>
    </row>
    <row r="617" spans="1:5" ht="12.75" customHeight="1" x14ac:dyDescent="0.2">
      <c r="A617" s="1"/>
      <c r="B617" s="1"/>
      <c r="C617" s="1"/>
      <c r="D617" s="1"/>
      <c r="E617" s="1"/>
    </row>
    <row r="618" spans="1:5" ht="12.75" customHeight="1" x14ac:dyDescent="0.2">
      <c r="A618" s="1"/>
      <c r="B618" s="1"/>
      <c r="C618" s="1"/>
      <c r="D618" s="1"/>
      <c r="E618" s="1"/>
    </row>
    <row r="619" spans="1:5" ht="12.75" customHeight="1" x14ac:dyDescent="0.2">
      <c r="A619" s="1"/>
      <c r="B619" s="1"/>
      <c r="C619" s="1"/>
      <c r="D619" s="1"/>
      <c r="E619" s="1"/>
    </row>
    <row r="620" spans="1:5" ht="12.75" customHeight="1" x14ac:dyDescent="0.2">
      <c r="A620" s="1"/>
      <c r="B620" s="1"/>
      <c r="C620" s="1"/>
      <c r="D620" s="1"/>
      <c r="E620" s="1"/>
    </row>
    <row r="621" spans="1:5" ht="12.75" customHeight="1" x14ac:dyDescent="0.2">
      <c r="A621" s="1"/>
      <c r="B621" s="1"/>
      <c r="C621" s="1"/>
      <c r="D621" s="1"/>
      <c r="E621" s="1"/>
    </row>
    <row r="622" spans="1:5" ht="12.75" customHeight="1" x14ac:dyDescent="0.2">
      <c r="A622" s="1"/>
      <c r="B622" s="1"/>
      <c r="C622" s="1"/>
      <c r="D622" s="1"/>
      <c r="E622" s="1"/>
    </row>
    <row r="623" spans="1:5" ht="12.75" customHeight="1" x14ac:dyDescent="0.2">
      <c r="A623" s="1"/>
      <c r="B623" s="1"/>
      <c r="C623" s="1"/>
      <c r="D623" s="1"/>
      <c r="E623" s="1"/>
    </row>
    <row r="624" spans="1:5" ht="12.75" customHeight="1" x14ac:dyDescent="0.2">
      <c r="A624" s="1"/>
      <c r="B624" s="1"/>
      <c r="C624" s="1"/>
      <c r="D624" s="1"/>
      <c r="E624" s="1"/>
    </row>
    <row r="625" spans="1:5" ht="12.75" customHeight="1" x14ac:dyDescent="0.2">
      <c r="A625" s="1"/>
      <c r="B625" s="1"/>
      <c r="C625" s="1"/>
      <c r="D625" s="1"/>
      <c r="E625" s="1"/>
    </row>
    <row r="626" spans="1:5" ht="12.75" customHeight="1" x14ac:dyDescent="0.2">
      <c r="A626" s="1"/>
      <c r="B626" s="1"/>
      <c r="C626" s="1"/>
      <c r="D626" s="1"/>
      <c r="E626" s="1"/>
    </row>
    <row r="627" spans="1:5" ht="12.75" customHeight="1" x14ac:dyDescent="0.2">
      <c r="A627" s="1"/>
      <c r="B627" s="1"/>
      <c r="C627" s="1"/>
      <c r="D627" s="1"/>
      <c r="E627" s="1"/>
    </row>
    <row r="628" spans="1:5" ht="12.75" customHeight="1" x14ac:dyDescent="0.2">
      <c r="A628" s="1"/>
      <c r="B628" s="1"/>
      <c r="C628" s="1"/>
      <c r="D628" s="1"/>
      <c r="E628" s="1"/>
    </row>
    <row r="629" spans="1:5" ht="12.75" customHeight="1" x14ac:dyDescent="0.2">
      <c r="A629" s="1"/>
      <c r="B629" s="1"/>
      <c r="C629" s="1"/>
      <c r="D629" s="1"/>
      <c r="E629" s="1"/>
    </row>
    <row r="630" spans="1:5" ht="12.75" customHeight="1" x14ac:dyDescent="0.2">
      <c r="A630" s="1"/>
      <c r="B630" s="1"/>
      <c r="C630" s="1"/>
      <c r="D630" s="1"/>
      <c r="E630" s="1"/>
    </row>
    <row r="631" spans="1:5" ht="12.75" customHeight="1" x14ac:dyDescent="0.2">
      <c r="A631" s="1"/>
      <c r="B631" s="1"/>
      <c r="C631" s="1"/>
      <c r="D631" s="1"/>
      <c r="E631" s="1"/>
    </row>
    <row r="632" spans="1:5" ht="12.75" customHeight="1" x14ac:dyDescent="0.2">
      <c r="A632" s="1"/>
      <c r="B632" s="1"/>
      <c r="C632" s="1"/>
      <c r="D632" s="1"/>
      <c r="E632" s="1"/>
    </row>
    <row r="633" spans="1:5" ht="12.75" customHeight="1" x14ac:dyDescent="0.2">
      <c r="A633" s="1"/>
      <c r="B633" s="1"/>
      <c r="C633" s="1"/>
      <c r="D633" s="1"/>
      <c r="E633" s="1"/>
    </row>
    <row r="634" spans="1:5" ht="12.75" customHeight="1" x14ac:dyDescent="0.2">
      <c r="A634" s="1"/>
      <c r="B634" s="1"/>
      <c r="C634" s="1"/>
      <c r="D634" s="1"/>
      <c r="E634" s="1"/>
    </row>
    <row r="635" spans="1:5" ht="12.75" customHeight="1" x14ac:dyDescent="0.2">
      <c r="A635" s="1"/>
      <c r="B635" s="1"/>
      <c r="C635" s="1"/>
      <c r="D635" s="1"/>
      <c r="E635" s="1"/>
    </row>
    <row r="636" spans="1:5" ht="12.75" customHeight="1" x14ac:dyDescent="0.2">
      <c r="A636" s="1"/>
      <c r="B636" s="1"/>
      <c r="C636" s="1"/>
      <c r="D636" s="1"/>
      <c r="E636" s="1"/>
    </row>
    <row r="637" spans="1:5" ht="12.75" customHeight="1" x14ac:dyDescent="0.2">
      <c r="A637" s="1"/>
      <c r="B637" s="1"/>
      <c r="C637" s="1"/>
      <c r="D637" s="1"/>
      <c r="E637" s="1"/>
    </row>
    <row r="638" spans="1:5" ht="12.75" customHeight="1" x14ac:dyDescent="0.2">
      <c r="A638" s="1"/>
      <c r="B638" s="1"/>
      <c r="C638" s="1"/>
      <c r="D638" s="1"/>
      <c r="E638" s="1"/>
    </row>
    <row r="639" spans="1:5" ht="12.75" customHeight="1" x14ac:dyDescent="0.2">
      <c r="A639" s="1"/>
      <c r="B639" s="1"/>
      <c r="C639" s="1"/>
      <c r="D639" s="1"/>
      <c r="E639" s="1"/>
    </row>
    <row r="640" spans="1:5" ht="12.75" customHeight="1" x14ac:dyDescent="0.2">
      <c r="A640" s="1"/>
      <c r="B640" s="1"/>
      <c r="C640" s="1"/>
      <c r="D640" s="1"/>
      <c r="E640" s="1"/>
    </row>
    <row r="641" spans="1:5" ht="12.75" customHeight="1" x14ac:dyDescent="0.2">
      <c r="A641" s="1"/>
      <c r="B641" s="1"/>
      <c r="C641" s="1"/>
      <c r="D641" s="1"/>
      <c r="E641" s="1"/>
    </row>
    <row r="642" spans="1:5" ht="12.75" customHeight="1" x14ac:dyDescent="0.2">
      <c r="A642" s="1"/>
      <c r="B642" s="1"/>
      <c r="C642" s="1"/>
      <c r="D642" s="1"/>
      <c r="E642" s="1"/>
    </row>
    <row r="643" spans="1:5" ht="12.75" customHeight="1" x14ac:dyDescent="0.2">
      <c r="A643" s="1"/>
      <c r="B643" s="1"/>
      <c r="C643" s="1"/>
      <c r="D643" s="1"/>
      <c r="E643" s="1"/>
    </row>
    <row r="644" spans="1:5" ht="12.75" customHeight="1" x14ac:dyDescent="0.2">
      <c r="A644" s="1"/>
      <c r="B644" s="1"/>
      <c r="C644" s="1"/>
      <c r="D644" s="1"/>
      <c r="E644" s="1"/>
    </row>
    <row r="645" spans="1:5" ht="12.75" customHeight="1" x14ac:dyDescent="0.2">
      <c r="A645" s="1"/>
      <c r="B645" s="1"/>
      <c r="C645" s="1"/>
      <c r="D645" s="1"/>
      <c r="E645" s="1"/>
    </row>
    <row r="646" spans="1:5" ht="12.75" customHeight="1" x14ac:dyDescent="0.2">
      <c r="A646" s="1"/>
      <c r="B646" s="1"/>
      <c r="C646" s="1"/>
      <c r="D646" s="1"/>
      <c r="E646" s="1"/>
    </row>
    <row r="647" spans="1:5" ht="12.75" customHeight="1" x14ac:dyDescent="0.2">
      <c r="A647" s="1"/>
      <c r="B647" s="1"/>
      <c r="C647" s="1"/>
      <c r="D647" s="1"/>
      <c r="E647" s="1"/>
    </row>
    <row r="648" spans="1:5" ht="12.75" customHeight="1" x14ac:dyDescent="0.2">
      <c r="A648" s="1"/>
      <c r="B648" s="1"/>
      <c r="C648" s="1"/>
      <c r="D648" s="1"/>
      <c r="E648" s="1"/>
    </row>
    <row r="649" spans="1:5" ht="12.75" customHeight="1" x14ac:dyDescent="0.2">
      <c r="A649" s="1"/>
      <c r="B649" s="1"/>
      <c r="C649" s="1"/>
      <c r="D649" s="1"/>
      <c r="E649" s="1"/>
    </row>
    <row r="650" spans="1:5" ht="12.75" customHeight="1" x14ac:dyDescent="0.2">
      <c r="A650" s="1"/>
      <c r="B650" s="1"/>
      <c r="C650" s="1"/>
      <c r="D650" s="1"/>
      <c r="E650" s="1"/>
    </row>
    <row r="651" spans="1:5" ht="12.75" customHeight="1" x14ac:dyDescent="0.2">
      <c r="A651" s="1"/>
      <c r="B651" s="1"/>
      <c r="C651" s="1"/>
      <c r="D651" s="1"/>
      <c r="E651" s="1"/>
    </row>
    <row r="652" spans="1:5" ht="12.75" customHeight="1" x14ac:dyDescent="0.2">
      <c r="A652" s="1"/>
      <c r="B652" s="1"/>
      <c r="C652" s="1"/>
      <c r="D652" s="1"/>
      <c r="E652" s="1"/>
    </row>
    <row r="653" spans="1:5" ht="12.75" customHeight="1" x14ac:dyDescent="0.2">
      <c r="A653" s="1"/>
      <c r="B653" s="1"/>
      <c r="C653" s="1"/>
      <c r="D653" s="1"/>
      <c r="E653" s="1"/>
    </row>
    <row r="654" spans="1:5" ht="12.75" customHeight="1" x14ac:dyDescent="0.2">
      <c r="A654" s="1"/>
      <c r="B654" s="1"/>
      <c r="C654" s="1"/>
      <c r="D654" s="1"/>
      <c r="E654" s="1"/>
    </row>
    <row r="655" spans="1:5" ht="12.75" customHeight="1" x14ac:dyDescent="0.2">
      <c r="A655" s="1"/>
      <c r="B655" s="1"/>
      <c r="C655" s="1"/>
      <c r="D655" s="1"/>
      <c r="E655" s="1"/>
    </row>
    <row r="656" spans="1:5" ht="12.75" customHeight="1" x14ac:dyDescent="0.2">
      <c r="A656" s="1"/>
      <c r="B656" s="1"/>
      <c r="C656" s="1"/>
      <c r="D656" s="1"/>
      <c r="E656" s="1"/>
    </row>
    <row r="657" spans="1:5" ht="12.75" customHeight="1" x14ac:dyDescent="0.2">
      <c r="A657" s="1"/>
      <c r="B657" s="1"/>
      <c r="C657" s="1"/>
      <c r="D657" s="1"/>
      <c r="E657" s="1"/>
    </row>
    <row r="658" spans="1:5" ht="12.75" customHeight="1" x14ac:dyDescent="0.2">
      <c r="A658" s="1"/>
      <c r="B658" s="1"/>
      <c r="C658" s="1"/>
      <c r="D658" s="1"/>
      <c r="E658" s="1"/>
    </row>
    <row r="659" spans="1:5" ht="12.75" customHeight="1" x14ac:dyDescent="0.2">
      <c r="A659" s="1"/>
      <c r="B659" s="1"/>
      <c r="C659" s="1"/>
      <c r="D659" s="1"/>
      <c r="E659" s="1"/>
    </row>
    <row r="660" spans="1:5" ht="12.75" customHeight="1" x14ac:dyDescent="0.2">
      <c r="A660" s="1"/>
      <c r="B660" s="1"/>
      <c r="C660" s="1"/>
      <c r="D660" s="1"/>
      <c r="E660" s="1"/>
    </row>
    <row r="661" spans="1:5" ht="12.75" customHeight="1" x14ac:dyDescent="0.2">
      <c r="A661" s="1"/>
      <c r="B661" s="1"/>
      <c r="C661" s="1"/>
      <c r="D661" s="1"/>
      <c r="E661" s="1"/>
    </row>
    <row r="662" spans="1:5" ht="12.75" customHeight="1" x14ac:dyDescent="0.2">
      <c r="A662" s="1"/>
      <c r="B662" s="1"/>
      <c r="C662" s="1"/>
      <c r="D662" s="1"/>
      <c r="E662" s="1"/>
    </row>
    <row r="663" spans="1:5" ht="12.75" customHeight="1" x14ac:dyDescent="0.2">
      <c r="A663" s="1"/>
      <c r="B663" s="1"/>
      <c r="C663" s="1"/>
      <c r="D663" s="1"/>
      <c r="E663" s="1"/>
    </row>
    <row r="664" spans="1:5" ht="12.75" customHeight="1" x14ac:dyDescent="0.2">
      <c r="A664" s="1"/>
      <c r="B664" s="1"/>
      <c r="C664" s="1"/>
      <c r="D664" s="1"/>
      <c r="E664" s="1"/>
    </row>
    <row r="665" spans="1:5" ht="12.75" customHeight="1" x14ac:dyDescent="0.2">
      <c r="A665" s="1"/>
      <c r="B665" s="1"/>
      <c r="C665" s="1"/>
      <c r="D665" s="1"/>
      <c r="E665" s="1"/>
    </row>
    <row r="666" spans="1:5" ht="12.75" customHeight="1" x14ac:dyDescent="0.2">
      <c r="A666" s="1"/>
      <c r="B666" s="1"/>
      <c r="C666" s="1"/>
      <c r="D666" s="1"/>
      <c r="E666" s="1"/>
    </row>
    <row r="667" spans="1:5" ht="12.75" customHeight="1" x14ac:dyDescent="0.2">
      <c r="A667" s="1"/>
      <c r="B667" s="1"/>
      <c r="C667" s="1"/>
      <c r="D667" s="1"/>
      <c r="E667" s="1"/>
    </row>
    <row r="668" spans="1:5" ht="12.75" customHeight="1" x14ac:dyDescent="0.2">
      <c r="A668" s="1"/>
      <c r="B668" s="1"/>
      <c r="C668" s="1"/>
      <c r="D668" s="1"/>
      <c r="E668" s="1"/>
    </row>
    <row r="669" spans="1:5" ht="12.75" customHeight="1" x14ac:dyDescent="0.2">
      <c r="A669" s="1"/>
      <c r="B669" s="1"/>
      <c r="C669" s="1"/>
      <c r="D669" s="1"/>
      <c r="E669" s="1"/>
    </row>
    <row r="670" spans="1:5" ht="12.75" customHeight="1" x14ac:dyDescent="0.2">
      <c r="A670" s="1"/>
      <c r="B670" s="1"/>
      <c r="C670" s="1"/>
      <c r="D670" s="1"/>
      <c r="E670" s="1"/>
    </row>
    <row r="671" spans="1:5" ht="12.75" customHeight="1" x14ac:dyDescent="0.2">
      <c r="A671" s="1"/>
      <c r="B671" s="1"/>
      <c r="C671" s="1"/>
      <c r="D671" s="1"/>
      <c r="E671" s="1"/>
    </row>
    <row r="672" spans="1:5" ht="12.75" customHeight="1" x14ac:dyDescent="0.2">
      <c r="A672" s="1"/>
      <c r="B672" s="1"/>
      <c r="C672" s="1"/>
      <c r="D672" s="1"/>
      <c r="E672" s="1"/>
    </row>
    <row r="673" spans="1:5" ht="12.75" customHeight="1" x14ac:dyDescent="0.2">
      <c r="A673" s="1"/>
      <c r="B673" s="1"/>
      <c r="C673" s="1"/>
      <c r="D673" s="1"/>
      <c r="E673" s="1"/>
    </row>
    <row r="674" spans="1:5" ht="12.75" customHeight="1" x14ac:dyDescent="0.2">
      <c r="A674" s="1"/>
      <c r="B674" s="1"/>
      <c r="C674" s="1"/>
      <c r="D674" s="1"/>
      <c r="E674" s="1"/>
    </row>
    <row r="675" spans="1:5" ht="12.75" customHeight="1" x14ac:dyDescent="0.2">
      <c r="A675" s="1"/>
      <c r="B675" s="1"/>
      <c r="C675" s="1"/>
      <c r="D675" s="1"/>
      <c r="E675" s="1"/>
    </row>
    <row r="676" spans="1:5" ht="12.75" customHeight="1" x14ac:dyDescent="0.2">
      <c r="A676" s="1"/>
      <c r="B676" s="1"/>
      <c r="C676" s="1"/>
      <c r="D676" s="1"/>
      <c r="E676" s="1"/>
    </row>
    <row r="677" spans="1:5" ht="12.75" customHeight="1" x14ac:dyDescent="0.2">
      <c r="A677" s="1"/>
      <c r="B677" s="1"/>
      <c r="C677" s="1"/>
      <c r="D677" s="1"/>
      <c r="E677" s="1"/>
    </row>
    <row r="678" spans="1:5" ht="12.75" customHeight="1" x14ac:dyDescent="0.2">
      <c r="A678" s="1"/>
      <c r="B678" s="1"/>
      <c r="C678" s="1"/>
      <c r="D678" s="1"/>
      <c r="E678" s="1"/>
    </row>
    <row r="679" spans="1:5" ht="12.75" customHeight="1" x14ac:dyDescent="0.2">
      <c r="A679" s="1"/>
      <c r="B679" s="1"/>
      <c r="C679" s="1"/>
      <c r="D679" s="1"/>
      <c r="E679" s="1"/>
    </row>
    <row r="680" spans="1:5" ht="12.75" customHeight="1" x14ac:dyDescent="0.2">
      <c r="A680" s="1"/>
      <c r="B680" s="1"/>
      <c r="C680" s="1"/>
      <c r="D680" s="1"/>
      <c r="E680" s="1"/>
    </row>
    <row r="681" spans="1:5" ht="12.75" customHeight="1" x14ac:dyDescent="0.2">
      <c r="A681" s="1"/>
      <c r="B681" s="1"/>
      <c r="C681" s="1"/>
      <c r="D681" s="1"/>
      <c r="E681" s="1"/>
    </row>
    <row r="682" spans="1:5" ht="12.75" customHeight="1" x14ac:dyDescent="0.2">
      <c r="A682" s="1"/>
      <c r="B682" s="1"/>
      <c r="C682" s="1"/>
      <c r="D682" s="1"/>
      <c r="E682" s="1"/>
    </row>
    <row r="683" spans="1:5" ht="12.75" customHeight="1" x14ac:dyDescent="0.2">
      <c r="A683" s="1"/>
      <c r="B683" s="1"/>
      <c r="C683" s="1"/>
      <c r="D683" s="1"/>
      <c r="E683" s="1"/>
    </row>
    <row r="684" spans="1:5" ht="12.75" customHeight="1" x14ac:dyDescent="0.2">
      <c r="A684" s="1"/>
      <c r="B684" s="1"/>
      <c r="C684" s="1"/>
      <c r="D684" s="1"/>
      <c r="E684" s="1"/>
    </row>
    <row r="685" spans="1:5" ht="12.75" customHeight="1" x14ac:dyDescent="0.2">
      <c r="A685" s="1"/>
      <c r="B685" s="1"/>
      <c r="C685" s="1"/>
      <c r="D685" s="1"/>
      <c r="E685" s="1"/>
    </row>
    <row r="686" spans="1:5" ht="12.75" customHeight="1" x14ac:dyDescent="0.2">
      <c r="A686" s="1"/>
      <c r="B686" s="1"/>
      <c r="C686" s="1"/>
      <c r="D686" s="1"/>
      <c r="E686" s="1"/>
    </row>
    <row r="687" spans="1:5" ht="12.75" customHeight="1" x14ac:dyDescent="0.2">
      <c r="A687" s="1"/>
      <c r="B687" s="1"/>
      <c r="C687" s="1"/>
      <c r="D687" s="1"/>
      <c r="E687" s="1"/>
    </row>
    <row r="688" spans="1:5" ht="12.75" customHeight="1" x14ac:dyDescent="0.2">
      <c r="A688" s="1"/>
      <c r="B688" s="1"/>
      <c r="C688" s="1"/>
      <c r="D688" s="1"/>
      <c r="E688" s="1"/>
    </row>
    <row r="689" spans="1:5" ht="12.75" customHeight="1" x14ac:dyDescent="0.2">
      <c r="A689" s="1"/>
      <c r="B689" s="1"/>
      <c r="C689" s="1"/>
      <c r="D689" s="1"/>
      <c r="E689" s="1"/>
    </row>
    <row r="690" spans="1:5" ht="12.75" customHeight="1" x14ac:dyDescent="0.2">
      <c r="A690" s="1"/>
      <c r="B690" s="1"/>
      <c r="C690" s="1"/>
      <c r="D690" s="1"/>
      <c r="E690" s="1"/>
    </row>
    <row r="691" spans="1:5" ht="12.75" customHeight="1" x14ac:dyDescent="0.2">
      <c r="A691" s="1"/>
      <c r="B691" s="1"/>
      <c r="C691" s="1"/>
      <c r="D691" s="1"/>
      <c r="E691" s="1"/>
    </row>
    <row r="692" spans="1:5" ht="12.75" customHeight="1" x14ac:dyDescent="0.2">
      <c r="A692" s="1"/>
      <c r="B692" s="1"/>
      <c r="C692" s="1"/>
      <c r="D692" s="1"/>
      <c r="E692" s="1"/>
    </row>
    <row r="693" spans="1:5" ht="12.75" customHeight="1" x14ac:dyDescent="0.2">
      <c r="A693" s="1"/>
      <c r="B693" s="1"/>
      <c r="C693" s="1"/>
      <c r="D693" s="1"/>
      <c r="E693" s="1"/>
    </row>
    <row r="694" spans="1:5" ht="12.75" customHeight="1" x14ac:dyDescent="0.2">
      <c r="A694" s="1"/>
      <c r="B694" s="1"/>
      <c r="C694" s="1"/>
      <c r="D694" s="1"/>
      <c r="E694" s="1"/>
    </row>
    <row r="695" spans="1:5" ht="12.75" customHeight="1" x14ac:dyDescent="0.2">
      <c r="A695" s="1"/>
      <c r="B695" s="1"/>
      <c r="C695" s="1"/>
      <c r="D695" s="1"/>
      <c r="E695" s="1"/>
    </row>
    <row r="696" spans="1:5" ht="12.75" customHeight="1" x14ac:dyDescent="0.2">
      <c r="A696" s="1"/>
      <c r="B696" s="1"/>
      <c r="C696" s="1"/>
      <c r="D696" s="1"/>
      <c r="E696" s="1"/>
    </row>
    <row r="697" spans="1:5" ht="12.75" customHeight="1" x14ac:dyDescent="0.2">
      <c r="A697" s="1"/>
      <c r="B697" s="1"/>
      <c r="C697" s="1"/>
      <c r="D697" s="1"/>
      <c r="E697" s="1"/>
    </row>
    <row r="698" spans="1:5" ht="12.75" customHeight="1" x14ac:dyDescent="0.2">
      <c r="A698" s="1"/>
      <c r="B698" s="1"/>
      <c r="C698" s="1"/>
      <c r="D698" s="1"/>
      <c r="E698" s="1"/>
    </row>
    <row r="699" spans="1:5" ht="12.75" customHeight="1" x14ac:dyDescent="0.2">
      <c r="A699" s="1"/>
      <c r="B699" s="1"/>
      <c r="C699" s="1"/>
      <c r="D699" s="1"/>
      <c r="E699" s="1"/>
    </row>
    <row r="700" spans="1:5" ht="12.75" customHeight="1" x14ac:dyDescent="0.2">
      <c r="A700" s="1"/>
      <c r="B700" s="1"/>
      <c r="C700" s="1"/>
      <c r="D700" s="1"/>
      <c r="E700" s="1"/>
    </row>
    <row r="701" spans="1:5" ht="12.75" customHeight="1" x14ac:dyDescent="0.2">
      <c r="A701" s="1"/>
      <c r="B701" s="1"/>
      <c r="C701" s="1"/>
      <c r="D701" s="1"/>
      <c r="E701" s="1"/>
    </row>
    <row r="702" spans="1:5" ht="12.75" customHeight="1" x14ac:dyDescent="0.2">
      <c r="A702" s="1"/>
      <c r="B702" s="1"/>
      <c r="C702" s="1"/>
      <c r="D702" s="1"/>
      <c r="E702" s="1"/>
    </row>
    <row r="703" spans="1:5" ht="12.75" customHeight="1" x14ac:dyDescent="0.2">
      <c r="A703" s="1"/>
      <c r="B703" s="1"/>
      <c r="C703" s="1"/>
      <c r="D703" s="1"/>
      <c r="E703" s="1"/>
    </row>
    <row r="704" spans="1:5" ht="12.75" customHeight="1" x14ac:dyDescent="0.2">
      <c r="A704" s="1"/>
      <c r="B704" s="1"/>
      <c r="C704" s="1"/>
      <c r="D704" s="1"/>
      <c r="E704" s="1"/>
    </row>
    <row r="705" spans="1:5" ht="12.75" customHeight="1" x14ac:dyDescent="0.2">
      <c r="A705" s="1"/>
      <c r="B705" s="1"/>
      <c r="C705" s="1"/>
      <c r="D705" s="1"/>
      <c r="E705" s="1"/>
    </row>
    <row r="706" spans="1:5" ht="12.75" customHeight="1" x14ac:dyDescent="0.2">
      <c r="A706" s="1"/>
      <c r="B706" s="1"/>
      <c r="C706" s="1"/>
      <c r="D706" s="1"/>
      <c r="E706" s="1"/>
    </row>
    <row r="707" spans="1:5" ht="12.75" customHeight="1" x14ac:dyDescent="0.2">
      <c r="A707" s="1"/>
      <c r="B707" s="1"/>
      <c r="C707" s="1"/>
      <c r="D707" s="1"/>
      <c r="E707" s="1"/>
    </row>
    <row r="708" spans="1:5" ht="12.75" customHeight="1" x14ac:dyDescent="0.2">
      <c r="A708" s="1"/>
      <c r="B708" s="1"/>
      <c r="C708" s="1"/>
      <c r="D708" s="1"/>
      <c r="E708" s="1"/>
    </row>
    <row r="709" spans="1:5" ht="12.75" customHeight="1" x14ac:dyDescent="0.2">
      <c r="A709" s="1"/>
      <c r="B709" s="1"/>
      <c r="C709" s="1"/>
      <c r="D709" s="1"/>
      <c r="E709" s="1"/>
    </row>
    <row r="710" spans="1:5" ht="12.75" customHeight="1" x14ac:dyDescent="0.2">
      <c r="A710" s="1"/>
      <c r="B710" s="1"/>
      <c r="C710" s="1"/>
      <c r="D710" s="1"/>
      <c r="E710" s="1"/>
    </row>
    <row r="711" spans="1:5" ht="12.75" customHeight="1" x14ac:dyDescent="0.2">
      <c r="A711" s="1"/>
      <c r="B711" s="1"/>
      <c r="C711" s="1"/>
      <c r="D711" s="1"/>
      <c r="E711" s="1"/>
    </row>
    <row r="712" spans="1:5" ht="12.75" customHeight="1" x14ac:dyDescent="0.2">
      <c r="A712" s="1"/>
      <c r="B712" s="1"/>
      <c r="C712" s="1"/>
      <c r="D712" s="1"/>
      <c r="E712" s="1"/>
    </row>
    <row r="713" spans="1:5" ht="12.75" customHeight="1" x14ac:dyDescent="0.2">
      <c r="A713" s="1"/>
      <c r="B713" s="1"/>
      <c r="C713" s="1"/>
      <c r="D713" s="1"/>
      <c r="E713" s="1"/>
    </row>
    <row r="714" spans="1:5" ht="12.75" customHeight="1" x14ac:dyDescent="0.2">
      <c r="A714" s="1"/>
      <c r="B714" s="1"/>
      <c r="C714" s="1"/>
      <c r="D714" s="1"/>
      <c r="E714" s="1"/>
    </row>
    <row r="715" spans="1:5" ht="12.75" customHeight="1" x14ac:dyDescent="0.2">
      <c r="A715" s="1"/>
      <c r="B715" s="1"/>
      <c r="C715" s="1"/>
      <c r="D715" s="1"/>
      <c r="E715" s="1"/>
    </row>
    <row r="716" spans="1:5" ht="12.75" customHeight="1" x14ac:dyDescent="0.2">
      <c r="A716" s="1"/>
      <c r="B716" s="1"/>
      <c r="C716" s="1"/>
      <c r="D716" s="1"/>
      <c r="E716" s="1"/>
    </row>
    <row r="717" spans="1:5" ht="12.75" customHeight="1" x14ac:dyDescent="0.2">
      <c r="A717" s="1"/>
      <c r="B717" s="1"/>
      <c r="C717" s="1"/>
      <c r="D717" s="1"/>
      <c r="E717" s="1"/>
    </row>
    <row r="718" spans="1:5" ht="12.75" customHeight="1" x14ac:dyDescent="0.2">
      <c r="A718" s="1"/>
      <c r="B718" s="1"/>
      <c r="C718" s="1"/>
      <c r="D718" s="1"/>
      <c r="E718" s="1"/>
    </row>
    <row r="719" spans="1:5" ht="12.75" customHeight="1" x14ac:dyDescent="0.2">
      <c r="A719" s="1"/>
      <c r="B719" s="1"/>
      <c r="C719" s="1"/>
      <c r="D719" s="1"/>
      <c r="E719" s="1"/>
    </row>
    <row r="720" spans="1:5" ht="12.75" customHeight="1" x14ac:dyDescent="0.2">
      <c r="A720" s="1"/>
      <c r="B720" s="1"/>
      <c r="C720" s="1"/>
      <c r="D720" s="1"/>
      <c r="E720" s="1"/>
    </row>
    <row r="721" spans="1:5" ht="12.75" customHeight="1" x14ac:dyDescent="0.2">
      <c r="A721" s="1"/>
      <c r="B721" s="1"/>
      <c r="C721" s="1"/>
      <c r="D721" s="1"/>
      <c r="E721" s="1"/>
    </row>
    <row r="722" spans="1:5" ht="12.75" customHeight="1" x14ac:dyDescent="0.2">
      <c r="A722" s="1"/>
      <c r="B722" s="1"/>
      <c r="C722" s="1"/>
      <c r="D722" s="1"/>
      <c r="E722" s="1"/>
    </row>
    <row r="723" spans="1:5" ht="12.75" customHeight="1" x14ac:dyDescent="0.2">
      <c r="A723" s="1"/>
      <c r="B723" s="1"/>
      <c r="C723" s="1"/>
      <c r="D723" s="1"/>
      <c r="E723" s="1"/>
    </row>
    <row r="724" spans="1:5" ht="12.75" customHeight="1" x14ac:dyDescent="0.2">
      <c r="A724" s="1"/>
      <c r="B724" s="1"/>
      <c r="C724" s="1"/>
      <c r="D724" s="1"/>
      <c r="E724" s="1"/>
    </row>
    <row r="725" spans="1:5" ht="12.75" customHeight="1" x14ac:dyDescent="0.2">
      <c r="A725" s="1"/>
      <c r="B725" s="1"/>
      <c r="C725" s="1"/>
      <c r="D725" s="1"/>
      <c r="E725" s="1"/>
    </row>
    <row r="726" spans="1:5" ht="12.75" customHeight="1" x14ac:dyDescent="0.2">
      <c r="A726" s="1"/>
      <c r="B726" s="1"/>
      <c r="C726" s="1"/>
      <c r="D726" s="1"/>
      <c r="E726" s="1"/>
    </row>
    <row r="727" spans="1:5" ht="12.75" customHeight="1" x14ac:dyDescent="0.2">
      <c r="A727" s="1"/>
      <c r="B727" s="1"/>
      <c r="C727" s="1"/>
      <c r="D727" s="1"/>
      <c r="E727" s="1"/>
    </row>
    <row r="728" spans="1:5" ht="12.75" customHeight="1" x14ac:dyDescent="0.2">
      <c r="A728" s="1"/>
      <c r="B728" s="1"/>
      <c r="C728" s="1"/>
      <c r="D728" s="1"/>
      <c r="E728" s="1"/>
    </row>
    <row r="729" spans="1:5" ht="12.75" customHeight="1" x14ac:dyDescent="0.2">
      <c r="A729" s="1"/>
      <c r="B729" s="1"/>
      <c r="C729" s="1"/>
      <c r="D729" s="1"/>
      <c r="E729" s="1"/>
    </row>
    <row r="730" spans="1:5" ht="12.75" customHeight="1" x14ac:dyDescent="0.2">
      <c r="A730" s="1"/>
      <c r="B730" s="1"/>
      <c r="C730" s="1"/>
      <c r="D730" s="1"/>
      <c r="E730" s="1"/>
    </row>
    <row r="731" spans="1:5" ht="12.75" customHeight="1" x14ac:dyDescent="0.2">
      <c r="A731" s="1"/>
      <c r="B731" s="1"/>
      <c r="C731" s="1"/>
      <c r="D731" s="1"/>
      <c r="E731" s="1"/>
    </row>
    <row r="732" spans="1:5" ht="12.75" customHeight="1" x14ac:dyDescent="0.2">
      <c r="A732" s="1"/>
      <c r="B732" s="1"/>
      <c r="C732" s="1"/>
      <c r="D732" s="1"/>
      <c r="E732" s="1"/>
    </row>
    <row r="733" spans="1:5" ht="12.75" customHeight="1" x14ac:dyDescent="0.2">
      <c r="A733" s="1"/>
      <c r="B733" s="1"/>
      <c r="C733" s="1"/>
      <c r="D733" s="1"/>
      <c r="E733" s="1"/>
    </row>
    <row r="734" spans="1:5" ht="12.75" customHeight="1" x14ac:dyDescent="0.2">
      <c r="A734" s="1"/>
      <c r="B734" s="1"/>
      <c r="C734" s="1"/>
      <c r="D734" s="1"/>
      <c r="E734" s="1"/>
    </row>
    <row r="735" spans="1:5" ht="12.75" customHeight="1" x14ac:dyDescent="0.2">
      <c r="A735" s="1"/>
      <c r="B735" s="1"/>
      <c r="C735" s="1"/>
      <c r="D735" s="1"/>
      <c r="E735" s="1"/>
    </row>
    <row r="736" spans="1:5" ht="12.75" customHeight="1" x14ac:dyDescent="0.2">
      <c r="A736" s="1"/>
      <c r="B736" s="1"/>
      <c r="C736" s="1"/>
      <c r="D736" s="1"/>
      <c r="E736" s="1"/>
    </row>
    <row r="737" spans="1:5" ht="12.75" customHeight="1" x14ac:dyDescent="0.2">
      <c r="A737" s="1"/>
      <c r="B737" s="1"/>
      <c r="C737" s="1"/>
      <c r="D737" s="1"/>
      <c r="E737" s="1"/>
    </row>
    <row r="738" spans="1:5" ht="12.75" customHeight="1" x14ac:dyDescent="0.2">
      <c r="A738" s="1"/>
      <c r="B738" s="1"/>
      <c r="C738" s="1"/>
      <c r="D738" s="1"/>
      <c r="E738" s="1"/>
    </row>
    <row r="739" spans="1:5" ht="12.75" customHeight="1" x14ac:dyDescent="0.2">
      <c r="A739" s="1"/>
      <c r="B739" s="1"/>
      <c r="C739" s="1"/>
      <c r="D739" s="1"/>
      <c r="E739" s="1"/>
    </row>
    <row r="740" spans="1:5" ht="12.75" customHeight="1" x14ac:dyDescent="0.2">
      <c r="A740" s="1"/>
      <c r="B740" s="1"/>
      <c r="C740" s="1"/>
      <c r="D740" s="1"/>
      <c r="E740" s="1"/>
    </row>
    <row r="741" spans="1:5" ht="12.75" customHeight="1" x14ac:dyDescent="0.2">
      <c r="A741" s="1"/>
      <c r="B741" s="1"/>
      <c r="C741" s="1"/>
      <c r="D741" s="1"/>
      <c r="E741" s="1"/>
    </row>
    <row r="742" spans="1:5" ht="12.75" customHeight="1" x14ac:dyDescent="0.2">
      <c r="A742" s="1"/>
      <c r="B742" s="1"/>
      <c r="C742" s="1"/>
      <c r="D742" s="1"/>
      <c r="E742" s="1"/>
    </row>
    <row r="743" spans="1:5" ht="12.75" customHeight="1" x14ac:dyDescent="0.2">
      <c r="A743" s="1"/>
      <c r="B743" s="1"/>
      <c r="C743" s="1"/>
      <c r="D743" s="1"/>
      <c r="E743" s="1"/>
    </row>
    <row r="744" spans="1:5" ht="12.75" customHeight="1" x14ac:dyDescent="0.2">
      <c r="A744" s="1"/>
      <c r="B744" s="1"/>
      <c r="C744" s="1"/>
      <c r="D744" s="1"/>
      <c r="E744" s="1"/>
    </row>
    <row r="745" spans="1:5" ht="12.75" customHeight="1" x14ac:dyDescent="0.2">
      <c r="A745" s="1"/>
      <c r="B745" s="1"/>
      <c r="C745" s="1"/>
      <c r="D745" s="1"/>
      <c r="E745" s="1"/>
    </row>
    <row r="746" spans="1:5" ht="12.75" customHeight="1" x14ac:dyDescent="0.2">
      <c r="A746" s="1"/>
      <c r="B746" s="1"/>
      <c r="C746" s="1"/>
      <c r="D746" s="1"/>
      <c r="E746" s="1"/>
    </row>
    <row r="747" spans="1:5" ht="12.75" customHeight="1" x14ac:dyDescent="0.2">
      <c r="A747" s="1"/>
      <c r="B747" s="1"/>
      <c r="C747" s="1"/>
      <c r="D747" s="1"/>
      <c r="E747" s="1"/>
    </row>
    <row r="748" spans="1:5" ht="12.75" customHeight="1" x14ac:dyDescent="0.2">
      <c r="A748" s="1"/>
      <c r="B748" s="1"/>
      <c r="C748" s="1"/>
      <c r="D748" s="1"/>
      <c r="E748" s="1"/>
    </row>
    <row r="749" spans="1:5" ht="12.75" customHeight="1" x14ac:dyDescent="0.2">
      <c r="A749" s="1"/>
      <c r="B749" s="1"/>
      <c r="C749" s="1"/>
      <c r="D749" s="1"/>
      <c r="E749" s="1"/>
    </row>
    <row r="750" spans="1:5" ht="12.75" customHeight="1" x14ac:dyDescent="0.2">
      <c r="A750" s="1"/>
      <c r="B750" s="1"/>
      <c r="C750" s="1"/>
      <c r="D750" s="1"/>
      <c r="E750" s="1"/>
    </row>
    <row r="751" spans="1:5" ht="12.75" customHeight="1" x14ac:dyDescent="0.2">
      <c r="A751" s="1"/>
      <c r="B751" s="1"/>
      <c r="C751" s="1"/>
      <c r="D751" s="1"/>
      <c r="E751" s="1"/>
    </row>
    <row r="752" spans="1:5" ht="12.75" customHeight="1" x14ac:dyDescent="0.2">
      <c r="A752" s="1"/>
      <c r="B752" s="1"/>
      <c r="C752" s="1"/>
      <c r="D752" s="1"/>
      <c r="E752" s="1"/>
    </row>
    <row r="753" spans="1:5" ht="12.75" customHeight="1" x14ac:dyDescent="0.2">
      <c r="A753" s="1"/>
      <c r="B753" s="1"/>
      <c r="C753" s="1"/>
      <c r="D753" s="1"/>
      <c r="E753" s="1"/>
    </row>
    <row r="754" spans="1:5" ht="12.75" customHeight="1" x14ac:dyDescent="0.2">
      <c r="A754" s="1"/>
      <c r="B754" s="1"/>
      <c r="C754" s="1"/>
      <c r="D754" s="1"/>
      <c r="E754" s="1"/>
    </row>
    <row r="755" spans="1:5" ht="12.75" customHeight="1" x14ac:dyDescent="0.2">
      <c r="A755" s="1"/>
      <c r="B755" s="1"/>
      <c r="C755" s="1"/>
      <c r="D755" s="1"/>
      <c r="E755" s="1"/>
    </row>
    <row r="756" spans="1:5" ht="12.75" customHeight="1" x14ac:dyDescent="0.2">
      <c r="A756" s="1"/>
      <c r="B756" s="1"/>
      <c r="C756" s="1"/>
      <c r="D756" s="1"/>
      <c r="E756" s="1"/>
    </row>
    <row r="757" spans="1:5" ht="12.75" customHeight="1" x14ac:dyDescent="0.2">
      <c r="A757" s="1"/>
      <c r="B757" s="1"/>
      <c r="C757" s="1"/>
      <c r="D757" s="1"/>
      <c r="E757" s="1"/>
    </row>
    <row r="758" spans="1:5" ht="12.75" customHeight="1" x14ac:dyDescent="0.2">
      <c r="A758" s="1"/>
      <c r="B758" s="1"/>
      <c r="C758" s="1"/>
      <c r="D758" s="1"/>
      <c r="E758" s="1"/>
    </row>
    <row r="759" spans="1:5" ht="12.75" customHeight="1" x14ac:dyDescent="0.2">
      <c r="A759" s="1"/>
      <c r="B759" s="1"/>
      <c r="C759" s="1"/>
      <c r="D759" s="1"/>
      <c r="E759" s="1"/>
    </row>
    <row r="760" spans="1:5" ht="12.75" customHeight="1" x14ac:dyDescent="0.2">
      <c r="A760" s="1"/>
      <c r="B760" s="1"/>
      <c r="C760" s="1"/>
      <c r="D760" s="1"/>
      <c r="E760" s="1"/>
    </row>
    <row r="761" spans="1:5" ht="12.75" customHeight="1" x14ac:dyDescent="0.2">
      <c r="A761" s="1"/>
      <c r="B761" s="1"/>
      <c r="C761" s="1"/>
      <c r="D761" s="1"/>
      <c r="E761" s="1"/>
    </row>
    <row r="762" spans="1:5" ht="12.75" customHeight="1" x14ac:dyDescent="0.2">
      <c r="A762" s="1"/>
      <c r="B762" s="1"/>
      <c r="C762" s="1"/>
      <c r="D762" s="1"/>
      <c r="E762" s="1"/>
    </row>
    <row r="763" spans="1:5" ht="12.75" customHeight="1" x14ac:dyDescent="0.2">
      <c r="A763" s="1"/>
      <c r="B763" s="1"/>
      <c r="C763" s="1"/>
      <c r="D763" s="1"/>
      <c r="E763" s="1"/>
    </row>
    <row r="764" spans="1:5" ht="12.75" customHeight="1" x14ac:dyDescent="0.2">
      <c r="A764" s="1"/>
      <c r="B764" s="1"/>
      <c r="C764" s="1"/>
      <c r="D764" s="1"/>
      <c r="E764" s="1"/>
    </row>
    <row r="765" spans="1:5" ht="12.75" customHeight="1" x14ac:dyDescent="0.2">
      <c r="A765" s="1"/>
      <c r="B765" s="1"/>
      <c r="C765" s="1"/>
      <c r="D765" s="1"/>
      <c r="E765" s="1"/>
    </row>
    <row r="766" spans="1:5" ht="12.75" customHeight="1" x14ac:dyDescent="0.2">
      <c r="A766" s="1"/>
      <c r="B766" s="1"/>
      <c r="C766" s="1"/>
      <c r="D766" s="1"/>
      <c r="E766" s="1"/>
    </row>
    <row r="767" spans="1:5" ht="12.75" customHeight="1" x14ac:dyDescent="0.2">
      <c r="A767" s="1"/>
      <c r="B767" s="1"/>
      <c r="C767" s="1"/>
      <c r="D767" s="1"/>
      <c r="E767" s="1"/>
    </row>
    <row r="768" spans="1:5" ht="12.75" customHeight="1" x14ac:dyDescent="0.2">
      <c r="A768" s="1"/>
      <c r="B768" s="1"/>
      <c r="C768" s="1"/>
      <c r="D768" s="1"/>
      <c r="E768" s="1"/>
    </row>
    <row r="769" spans="1:5" ht="12.75" customHeight="1" x14ac:dyDescent="0.2">
      <c r="A769" s="1"/>
      <c r="B769" s="1"/>
      <c r="C769" s="1"/>
      <c r="D769" s="1"/>
      <c r="E769" s="1"/>
    </row>
    <row r="770" spans="1:5" ht="12.75" customHeight="1" x14ac:dyDescent="0.2">
      <c r="A770" s="1"/>
      <c r="B770" s="1"/>
      <c r="C770" s="1"/>
      <c r="D770" s="1"/>
      <c r="E770" s="1"/>
    </row>
    <row r="771" spans="1:5" ht="12.75" customHeight="1" x14ac:dyDescent="0.2">
      <c r="A771" s="1"/>
      <c r="B771" s="1"/>
      <c r="C771" s="1"/>
      <c r="D771" s="1"/>
      <c r="E771" s="1"/>
    </row>
    <row r="772" spans="1:5" ht="12.75" customHeight="1" x14ac:dyDescent="0.2">
      <c r="A772" s="1"/>
      <c r="B772" s="1"/>
      <c r="C772" s="1"/>
      <c r="D772" s="1"/>
      <c r="E772" s="1"/>
    </row>
    <row r="773" spans="1:5" ht="12.75" customHeight="1" x14ac:dyDescent="0.2">
      <c r="A773" s="1"/>
      <c r="B773" s="1"/>
      <c r="C773" s="1"/>
      <c r="D773" s="1"/>
      <c r="E773" s="1"/>
    </row>
    <row r="774" spans="1:5" ht="12.75" customHeight="1" x14ac:dyDescent="0.2">
      <c r="A774" s="1"/>
      <c r="B774" s="1"/>
      <c r="C774" s="1"/>
      <c r="D774" s="1"/>
      <c r="E774" s="1"/>
    </row>
    <row r="775" spans="1:5" ht="12.75" customHeight="1" x14ac:dyDescent="0.2">
      <c r="A775" s="1"/>
      <c r="B775" s="1"/>
      <c r="C775" s="1"/>
      <c r="D775" s="1"/>
      <c r="E775" s="1"/>
    </row>
    <row r="776" spans="1:5" ht="12.75" customHeight="1" x14ac:dyDescent="0.2">
      <c r="A776" s="1"/>
      <c r="B776" s="1"/>
      <c r="C776" s="1"/>
      <c r="D776" s="1"/>
      <c r="E776" s="1"/>
    </row>
    <row r="777" spans="1:5" ht="12.75" customHeight="1" x14ac:dyDescent="0.2">
      <c r="A777" s="1"/>
      <c r="B777" s="1"/>
      <c r="C777" s="1"/>
      <c r="D777" s="1"/>
      <c r="E777" s="1"/>
    </row>
    <row r="778" spans="1:5" ht="12.75" customHeight="1" x14ac:dyDescent="0.2">
      <c r="A778" s="1"/>
      <c r="B778" s="1"/>
      <c r="C778" s="1"/>
      <c r="D778" s="1"/>
      <c r="E778" s="1"/>
    </row>
    <row r="779" spans="1:5" ht="12.75" customHeight="1" x14ac:dyDescent="0.2">
      <c r="A779" s="1"/>
      <c r="B779" s="1"/>
      <c r="C779" s="1"/>
      <c r="D779" s="1"/>
      <c r="E779" s="1"/>
    </row>
    <row r="780" spans="1:5" ht="12.75" customHeight="1" x14ac:dyDescent="0.2">
      <c r="A780" s="1"/>
      <c r="B780" s="1"/>
      <c r="C780" s="1"/>
      <c r="D780" s="1"/>
      <c r="E780" s="1"/>
    </row>
    <row r="781" spans="1:5" ht="12.75" customHeight="1" x14ac:dyDescent="0.2">
      <c r="A781" s="1"/>
      <c r="B781" s="1"/>
      <c r="C781" s="1"/>
      <c r="D781" s="1"/>
      <c r="E781" s="1"/>
    </row>
    <row r="782" spans="1:5" ht="12.75" customHeight="1" x14ac:dyDescent="0.2">
      <c r="A782" s="1"/>
      <c r="B782" s="1"/>
      <c r="C782" s="1"/>
      <c r="D782" s="1"/>
      <c r="E782" s="1"/>
    </row>
    <row r="783" spans="1:5" ht="12.75" customHeight="1" x14ac:dyDescent="0.2">
      <c r="A783" s="1"/>
      <c r="B783" s="1"/>
      <c r="C783" s="1"/>
      <c r="D783" s="1"/>
      <c r="E783" s="1"/>
    </row>
    <row r="784" spans="1:5" ht="12.75" customHeight="1" x14ac:dyDescent="0.2">
      <c r="A784" s="1"/>
      <c r="B784" s="1"/>
      <c r="C784" s="1"/>
      <c r="D784" s="1"/>
      <c r="E784" s="1"/>
    </row>
    <row r="785" spans="1:5" ht="12.75" customHeight="1" x14ac:dyDescent="0.2">
      <c r="A785" s="1"/>
      <c r="B785" s="1"/>
      <c r="C785" s="1"/>
      <c r="D785" s="1"/>
      <c r="E785" s="1"/>
    </row>
    <row r="786" spans="1:5" ht="12.75" customHeight="1" x14ac:dyDescent="0.2">
      <c r="A786" s="1"/>
      <c r="B786" s="1"/>
      <c r="C786" s="1"/>
      <c r="D786" s="1"/>
      <c r="E786" s="1"/>
    </row>
    <row r="787" spans="1:5" ht="12.75" customHeight="1" x14ac:dyDescent="0.2">
      <c r="A787" s="1"/>
      <c r="B787" s="1"/>
      <c r="C787" s="1"/>
      <c r="D787" s="1"/>
      <c r="E787" s="1"/>
    </row>
    <row r="788" spans="1:5" ht="12.75" customHeight="1" x14ac:dyDescent="0.2">
      <c r="A788" s="1"/>
      <c r="B788" s="1"/>
      <c r="C788" s="1"/>
      <c r="D788" s="1"/>
      <c r="E788" s="1"/>
    </row>
    <row r="789" spans="1:5" ht="12.75" customHeight="1" x14ac:dyDescent="0.2">
      <c r="A789" s="1"/>
      <c r="B789" s="1"/>
      <c r="C789" s="1"/>
      <c r="D789" s="1"/>
      <c r="E789" s="1"/>
    </row>
    <row r="790" spans="1:5" ht="12.75" customHeight="1" x14ac:dyDescent="0.2">
      <c r="A790" s="1"/>
      <c r="B790" s="1"/>
      <c r="C790" s="1"/>
      <c r="D790" s="1"/>
      <c r="E790" s="1"/>
    </row>
    <row r="791" spans="1:5" ht="12.75" customHeight="1" x14ac:dyDescent="0.2">
      <c r="A791" s="1"/>
      <c r="B791" s="1"/>
      <c r="C791" s="1"/>
      <c r="D791" s="1"/>
      <c r="E791" s="1"/>
    </row>
    <row r="792" spans="1:5" ht="12.75" customHeight="1" x14ac:dyDescent="0.2">
      <c r="A792" s="1"/>
      <c r="B792" s="1"/>
      <c r="C792" s="1"/>
      <c r="D792" s="1"/>
      <c r="E792" s="1"/>
    </row>
    <row r="793" spans="1:5" ht="12.75" customHeight="1" x14ac:dyDescent="0.2">
      <c r="A793" s="1"/>
      <c r="B793" s="1"/>
      <c r="C793" s="1"/>
      <c r="D793" s="1"/>
      <c r="E793" s="1"/>
    </row>
    <row r="794" spans="1:5" ht="12.75" customHeight="1" x14ac:dyDescent="0.2">
      <c r="A794" s="1"/>
      <c r="B794" s="1"/>
      <c r="C794" s="1"/>
      <c r="D794" s="1"/>
      <c r="E794" s="1"/>
    </row>
    <row r="795" spans="1:5" ht="12.75" customHeight="1" x14ac:dyDescent="0.2">
      <c r="A795" s="1"/>
      <c r="B795" s="1"/>
      <c r="C795" s="1"/>
      <c r="D795" s="1"/>
      <c r="E795" s="1"/>
    </row>
    <row r="796" spans="1:5" ht="12.75" customHeight="1" x14ac:dyDescent="0.2">
      <c r="A796" s="1"/>
      <c r="B796" s="1"/>
      <c r="C796" s="1"/>
      <c r="D796" s="1"/>
      <c r="E796" s="1"/>
    </row>
    <row r="797" spans="1:5" ht="12.75" customHeight="1" x14ac:dyDescent="0.2">
      <c r="A797" s="1"/>
      <c r="B797" s="1"/>
      <c r="C797" s="1"/>
      <c r="D797" s="1"/>
      <c r="E797" s="1"/>
    </row>
    <row r="798" spans="1:5" ht="12.75" customHeight="1" x14ac:dyDescent="0.2">
      <c r="A798" s="1"/>
      <c r="B798" s="1"/>
      <c r="C798" s="1"/>
      <c r="D798" s="1"/>
      <c r="E798" s="1"/>
    </row>
    <row r="799" spans="1:5" ht="12.75" customHeight="1" x14ac:dyDescent="0.2">
      <c r="A799" s="1"/>
      <c r="B799" s="1"/>
      <c r="C799" s="1"/>
      <c r="D799" s="1"/>
      <c r="E799" s="1"/>
    </row>
    <row r="800" spans="1:5" ht="12.75" customHeight="1" x14ac:dyDescent="0.2">
      <c r="A800" s="1"/>
      <c r="B800" s="1"/>
      <c r="C800" s="1"/>
      <c r="D800" s="1"/>
      <c r="E800" s="1"/>
    </row>
    <row r="801" spans="1:5" ht="12.75" customHeight="1" x14ac:dyDescent="0.2">
      <c r="A801" s="1"/>
      <c r="B801" s="1"/>
      <c r="C801" s="1"/>
      <c r="D801" s="1"/>
      <c r="E801" s="1"/>
    </row>
    <row r="802" spans="1:5" ht="12.75" customHeight="1" x14ac:dyDescent="0.2">
      <c r="A802" s="1"/>
      <c r="B802" s="1"/>
      <c r="C802" s="1"/>
      <c r="D802" s="1"/>
      <c r="E802" s="1"/>
    </row>
    <row r="803" spans="1:5" ht="12.75" customHeight="1" x14ac:dyDescent="0.2">
      <c r="A803" s="1"/>
      <c r="B803" s="1"/>
      <c r="C803" s="1"/>
      <c r="D803" s="1"/>
      <c r="E803" s="1"/>
    </row>
    <row r="804" spans="1:5" ht="12.75" customHeight="1" x14ac:dyDescent="0.2">
      <c r="A804" s="1"/>
      <c r="B804" s="1"/>
      <c r="C804" s="1"/>
      <c r="D804" s="1"/>
      <c r="E804" s="1"/>
    </row>
    <row r="805" spans="1:5" ht="12.75" customHeight="1" x14ac:dyDescent="0.2">
      <c r="A805" s="1"/>
      <c r="B805" s="1"/>
      <c r="C805" s="1"/>
      <c r="D805" s="1"/>
      <c r="E805" s="1"/>
    </row>
    <row r="806" spans="1:5" ht="12.75" customHeight="1" x14ac:dyDescent="0.2">
      <c r="A806" s="1"/>
      <c r="B806" s="1"/>
      <c r="C806" s="1"/>
      <c r="D806" s="1"/>
      <c r="E806" s="1"/>
    </row>
    <row r="807" spans="1:5" ht="12.75" customHeight="1" x14ac:dyDescent="0.2">
      <c r="A807" s="1"/>
      <c r="B807" s="1"/>
      <c r="C807" s="1"/>
      <c r="D807" s="1"/>
      <c r="E807" s="1"/>
    </row>
    <row r="808" spans="1:5" ht="12.75" customHeight="1" x14ac:dyDescent="0.2">
      <c r="A808" s="1"/>
      <c r="B808" s="1"/>
      <c r="C808" s="1"/>
      <c r="D808" s="1"/>
      <c r="E808" s="1"/>
    </row>
    <row r="809" spans="1:5" ht="12.75" customHeight="1" x14ac:dyDescent="0.2">
      <c r="A809" s="1"/>
      <c r="B809" s="1"/>
      <c r="C809" s="1"/>
      <c r="D809" s="1"/>
      <c r="E809" s="1"/>
    </row>
    <row r="810" spans="1:5" ht="12.75" customHeight="1" x14ac:dyDescent="0.2">
      <c r="A810" s="1"/>
      <c r="B810" s="1"/>
      <c r="C810" s="1"/>
      <c r="D810" s="1"/>
      <c r="E810" s="1"/>
    </row>
    <row r="811" spans="1:5" ht="12.75" customHeight="1" x14ac:dyDescent="0.2">
      <c r="A811" s="1"/>
      <c r="B811" s="1"/>
      <c r="C811" s="1"/>
      <c r="D811" s="1"/>
      <c r="E811" s="1"/>
    </row>
    <row r="812" spans="1:5" ht="12.75" customHeight="1" x14ac:dyDescent="0.2">
      <c r="A812" s="1"/>
      <c r="B812" s="1"/>
      <c r="C812" s="1"/>
      <c r="D812" s="1"/>
      <c r="E812" s="1"/>
    </row>
    <row r="813" spans="1:5" ht="12.75" customHeight="1" x14ac:dyDescent="0.2">
      <c r="A813" s="1"/>
      <c r="B813" s="1"/>
      <c r="C813" s="1"/>
      <c r="D813" s="1"/>
      <c r="E813" s="1"/>
    </row>
    <row r="814" spans="1:5" ht="12.75" customHeight="1" x14ac:dyDescent="0.2">
      <c r="A814" s="1"/>
      <c r="B814" s="1"/>
      <c r="C814" s="1"/>
      <c r="D814" s="1"/>
      <c r="E814" s="1"/>
    </row>
    <row r="815" spans="1:5" ht="12.75" customHeight="1" x14ac:dyDescent="0.2">
      <c r="A815" s="1"/>
      <c r="B815" s="1"/>
      <c r="C815" s="1"/>
      <c r="D815" s="1"/>
      <c r="E815" s="1"/>
    </row>
    <row r="816" spans="1:5" ht="12.75" customHeight="1" x14ac:dyDescent="0.2">
      <c r="A816" s="1"/>
      <c r="B816" s="1"/>
      <c r="C816" s="1"/>
      <c r="D816" s="1"/>
      <c r="E816" s="1"/>
    </row>
    <row r="817" spans="1:5" ht="12.75" customHeight="1" x14ac:dyDescent="0.2">
      <c r="A817" s="1"/>
      <c r="B817" s="1"/>
      <c r="C817" s="1"/>
      <c r="D817" s="1"/>
      <c r="E817" s="1"/>
    </row>
    <row r="818" spans="1:5" ht="12.75" customHeight="1" x14ac:dyDescent="0.2">
      <c r="A818" s="1"/>
      <c r="B818" s="1"/>
      <c r="C818" s="1"/>
      <c r="D818" s="1"/>
      <c r="E818" s="1"/>
    </row>
    <row r="819" spans="1:5" ht="12.75" customHeight="1" x14ac:dyDescent="0.2">
      <c r="A819" s="1"/>
      <c r="B819" s="1"/>
      <c r="C819" s="1"/>
      <c r="D819" s="1"/>
      <c r="E819" s="1"/>
    </row>
    <row r="820" spans="1:5" ht="12.75" customHeight="1" x14ac:dyDescent="0.2">
      <c r="A820" s="1"/>
      <c r="B820" s="1"/>
      <c r="C820" s="1"/>
      <c r="D820" s="1"/>
      <c r="E820" s="1"/>
    </row>
    <row r="821" spans="1:5" ht="12.75" customHeight="1" x14ac:dyDescent="0.2">
      <c r="A821" s="1"/>
      <c r="B821" s="1"/>
      <c r="C821" s="1"/>
      <c r="D821" s="1"/>
      <c r="E821" s="1"/>
    </row>
    <row r="822" spans="1:5" ht="12.75" customHeight="1" x14ac:dyDescent="0.2">
      <c r="A822" s="1"/>
      <c r="B822" s="1"/>
      <c r="C822" s="1"/>
      <c r="D822" s="1"/>
      <c r="E822" s="1"/>
    </row>
    <row r="823" spans="1:5" ht="12.75" customHeight="1" x14ac:dyDescent="0.2">
      <c r="A823" s="1"/>
      <c r="B823" s="1"/>
      <c r="C823" s="1"/>
      <c r="D823" s="1"/>
      <c r="E823" s="1"/>
    </row>
    <row r="824" spans="1:5" ht="12.75" customHeight="1" x14ac:dyDescent="0.2">
      <c r="A824" s="1"/>
      <c r="B824" s="1"/>
      <c r="C824" s="1"/>
      <c r="D824" s="1"/>
      <c r="E824" s="1"/>
    </row>
    <row r="825" spans="1:5" ht="12.75" customHeight="1" x14ac:dyDescent="0.2">
      <c r="A825" s="1"/>
      <c r="B825" s="1"/>
      <c r="C825" s="1"/>
      <c r="D825" s="1"/>
      <c r="E825" s="1"/>
    </row>
    <row r="826" spans="1:5" ht="12.75" customHeight="1" x14ac:dyDescent="0.2">
      <c r="A826" s="1"/>
      <c r="B826" s="1"/>
      <c r="C826" s="1"/>
      <c r="D826" s="1"/>
      <c r="E826" s="1"/>
    </row>
    <row r="827" spans="1:5" ht="12.75" customHeight="1" x14ac:dyDescent="0.2">
      <c r="A827" s="1"/>
      <c r="B827" s="1"/>
      <c r="C827" s="1"/>
      <c r="D827" s="1"/>
      <c r="E827" s="1"/>
    </row>
    <row r="828" spans="1:5" ht="12.75" customHeight="1" x14ac:dyDescent="0.2">
      <c r="A828" s="1"/>
      <c r="B828" s="1"/>
      <c r="C828" s="1"/>
      <c r="D828" s="1"/>
      <c r="E828" s="1"/>
    </row>
    <row r="829" spans="1:5" ht="12.75" customHeight="1" x14ac:dyDescent="0.2">
      <c r="A829" s="1"/>
      <c r="B829" s="1"/>
      <c r="C829" s="1"/>
      <c r="D829" s="1"/>
      <c r="E829" s="1"/>
    </row>
    <row r="830" spans="1:5" ht="12.75" customHeight="1" x14ac:dyDescent="0.2">
      <c r="A830" s="1"/>
      <c r="B830" s="1"/>
      <c r="C830" s="1"/>
      <c r="D830" s="1"/>
      <c r="E830" s="1"/>
    </row>
    <row r="831" spans="1:5" ht="12.75" customHeight="1" x14ac:dyDescent="0.2">
      <c r="A831" s="1"/>
      <c r="B831" s="1"/>
      <c r="C831" s="1"/>
      <c r="D831" s="1"/>
      <c r="E831" s="1"/>
    </row>
    <row r="832" spans="1:5" ht="12.75" customHeight="1" x14ac:dyDescent="0.2">
      <c r="A832" s="1"/>
      <c r="B832" s="1"/>
      <c r="C832" s="1"/>
      <c r="D832" s="1"/>
      <c r="E832" s="1"/>
    </row>
    <row r="833" spans="1:5" ht="12.75" customHeight="1" x14ac:dyDescent="0.2">
      <c r="A833" s="1"/>
      <c r="B833" s="1"/>
      <c r="C833" s="1"/>
      <c r="D833" s="1"/>
      <c r="E833" s="1"/>
    </row>
    <row r="834" spans="1:5" ht="12.75" customHeight="1" x14ac:dyDescent="0.2">
      <c r="A834" s="1"/>
      <c r="B834" s="1"/>
      <c r="C834" s="1"/>
      <c r="D834" s="1"/>
      <c r="E834" s="1"/>
    </row>
    <row r="835" spans="1:5" ht="12.75" customHeight="1" x14ac:dyDescent="0.2">
      <c r="A835" s="1"/>
      <c r="B835" s="1"/>
      <c r="C835" s="1"/>
      <c r="D835" s="1"/>
      <c r="E835" s="1"/>
    </row>
    <row r="836" spans="1:5" ht="12.75" customHeight="1" x14ac:dyDescent="0.2">
      <c r="A836" s="1"/>
      <c r="B836" s="1"/>
      <c r="C836" s="1"/>
      <c r="D836" s="1"/>
      <c r="E836" s="1"/>
    </row>
    <row r="837" spans="1:5" ht="12.75" customHeight="1" x14ac:dyDescent="0.2">
      <c r="A837" s="1"/>
      <c r="B837" s="1"/>
      <c r="C837" s="1"/>
      <c r="D837" s="1"/>
      <c r="E837" s="1"/>
    </row>
    <row r="838" spans="1:5" ht="12.75" customHeight="1" x14ac:dyDescent="0.2">
      <c r="A838" s="1"/>
      <c r="B838" s="1"/>
      <c r="C838" s="1"/>
      <c r="D838" s="1"/>
      <c r="E838" s="1"/>
    </row>
    <row r="839" spans="1:5" ht="12.75" customHeight="1" x14ac:dyDescent="0.2">
      <c r="A839" s="1"/>
      <c r="B839" s="1"/>
      <c r="C839" s="1"/>
      <c r="D839" s="1"/>
      <c r="E839" s="1"/>
    </row>
    <row r="840" spans="1:5" ht="12.75" customHeight="1" x14ac:dyDescent="0.2">
      <c r="A840" s="1"/>
      <c r="B840" s="1"/>
      <c r="C840" s="1"/>
      <c r="D840" s="1"/>
      <c r="E840" s="1"/>
    </row>
    <row r="841" spans="1:5" ht="12.75" customHeight="1" x14ac:dyDescent="0.2">
      <c r="A841" s="1"/>
      <c r="B841" s="1"/>
      <c r="C841" s="1"/>
      <c r="D841" s="1"/>
      <c r="E841" s="1"/>
    </row>
    <row r="842" spans="1:5" ht="12.75" customHeight="1" x14ac:dyDescent="0.2">
      <c r="A842" s="1"/>
      <c r="B842" s="1"/>
      <c r="C842" s="1"/>
      <c r="D842" s="1"/>
      <c r="E842" s="1"/>
    </row>
    <row r="843" spans="1:5" ht="12.75" customHeight="1" x14ac:dyDescent="0.2">
      <c r="A843" s="1"/>
      <c r="B843" s="1"/>
      <c r="C843" s="1"/>
      <c r="D843" s="1"/>
      <c r="E843" s="1"/>
    </row>
    <row r="844" spans="1:5" ht="12.75" customHeight="1" x14ac:dyDescent="0.2">
      <c r="A844" s="1"/>
      <c r="B844" s="1"/>
      <c r="C844" s="1"/>
      <c r="D844" s="1"/>
      <c r="E844" s="1"/>
    </row>
    <row r="845" spans="1:5" ht="12.75" customHeight="1" x14ac:dyDescent="0.2">
      <c r="A845" s="1"/>
      <c r="B845" s="1"/>
      <c r="C845" s="1"/>
      <c r="D845" s="1"/>
      <c r="E845" s="1"/>
    </row>
    <row r="846" spans="1:5" ht="12.75" customHeight="1" x14ac:dyDescent="0.2">
      <c r="A846" s="1"/>
      <c r="B846" s="1"/>
      <c r="C846" s="1"/>
      <c r="D846" s="1"/>
      <c r="E846" s="1"/>
    </row>
    <row r="847" spans="1:5" ht="12.75" customHeight="1" x14ac:dyDescent="0.2">
      <c r="A847" s="1"/>
      <c r="B847" s="1"/>
      <c r="C847" s="1"/>
      <c r="D847" s="1"/>
      <c r="E847" s="1"/>
    </row>
    <row r="848" spans="1:5" ht="12.75" customHeight="1" x14ac:dyDescent="0.2">
      <c r="A848" s="1"/>
      <c r="B848" s="1"/>
      <c r="C848" s="1"/>
      <c r="D848" s="1"/>
      <c r="E848" s="1"/>
    </row>
    <row r="849" spans="1:5" ht="12.75" customHeight="1" x14ac:dyDescent="0.2">
      <c r="A849" s="1"/>
      <c r="B849" s="1"/>
      <c r="C849" s="1"/>
      <c r="D849" s="1"/>
      <c r="E849" s="1"/>
    </row>
    <row r="850" spans="1:5" ht="12.75" customHeight="1" x14ac:dyDescent="0.2">
      <c r="A850" s="1"/>
      <c r="B850" s="1"/>
      <c r="C850" s="1"/>
      <c r="D850" s="1"/>
      <c r="E850" s="1"/>
    </row>
    <row r="851" spans="1:5" ht="12.75" customHeight="1" x14ac:dyDescent="0.2">
      <c r="A851" s="1"/>
      <c r="B851" s="1"/>
      <c r="C851" s="1"/>
      <c r="D851" s="1"/>
      <c r="E851" s="1"/>
    </row>
    <row r="852" spans="1:5" ht="12.75" customHeight="1" x14ac:dyDescent="0.2">
      <c r="A852" s="1"/>
      <c r="B852" s="1"/>
      <c r="C852" s="1"/>
      <c r="D852" s="1"/>
      <c r="E852" s="1"/>
    </row>
    <row r="853" spans="1:5" ht="12.75" customHeight="1" x14ac:dyDescent="0.2">
      <c r="A853" s="1"/>
      <c r="B853" s="1"/>
      <c r="C853" s="1"/>
      <c r="D853" s="1"/>
      <c r="E853" s="1"/>
    </row>
    <row r="854" spans="1:5" ht="12.75" customHeight="1" x14ac:dyDescent="0.2">
      <c r="A854" s="1"/>
      <c r="B854" s="1"/>
      <c r="C854" s="1"/>
      <c r="D854" s="1"/>
      <c r="E854" s="1"/>
    </row>
    <row r="855" spans="1:5" ht="12.75" customHeight="1" x14ac:dyDescent="0.2">
      <c r="A855" s="1"/>
      <c r="B855" s="1"/>
      <c r="C855" s="1"/>
      <c r="D855" s="1"/>
      <c r="E855" s="1"/>
    </row>
    <row r="856" spans="1:5" ht="12.75" customHeight="1" x14ac:dyDescent="0.2">
      <c r="A856" s="1"/>
      <c r="B856" s="1"/>
      <c r="C856" s="1"/>
      <c r="D856" s="1"/>
      <c r="E856" s="1"/>
    </row>
    <row r="857" spans="1:5" ht="12.75" customHeight="1" x14ac:dyDescent="0.2">
      <c r="A857" s="1"/>
      <c r="B857" s="1"/>
      <c r="C857" s="1"/>
      <c r="D857" s="1"/>
      <c r="E857" s="1"/>
    </row>
    <row r="858" spans="1:5" ht="12.75" customHeight="1" x14ac:dyDescent="0.2">
      <c r="A858" s="1"/>
      <c r="B858" s="1"/>
      <c r="C858" s="1"/>
      <c r="D858" s="1"/>
      <c r="E858" s="1"/>
    </row>
    <row r="859" spans="1:5" ht="12.75" customHeight="1" x14ac:dyDescent="0.2">
      <c r="A859" s="1"/>
      <c r="B859" s="1"/>
      <c r="C859" s="1"/>
      <c r="D859" s="1"/>
      <c r="E859" s="1"/>
    </row>
    <row r="860" spans="1:5" ht="12.75" customHeight="1" x14ac:dyDescent="0.2">
      <c r="A860" s="1"/>
      <c r="B860" s="1"/>
      <c r="C860" s="1"/>
      <c r="D860" s="1"/>
      <c r="E860" s="1"/>
    </row>
    <row r="861" spans="1:5" ht="12.75" customHeight="1" x14ac:dyDescent="0.2">
      <c r="A861" s="1"/>
      <c r="B861" s="1"/>
      <c r="C861" s="1"/>
      <c r="D861" s="1"/>
      <c r="E861" s="1"/>
    </row>
    <row r="862" spans="1:5" ht="12.75" customHeight="1" x14ac:dyDescent="0.2">
      <c r="A862" s="1"/>
      <c r="B862" s="1"/>
      <c r="C862" s="1"/>
      <c r="D862" s="1"/>
      <c r="E862" s="1"/>
    </row>
    <row r="863" spans="1:5" ht="12.75" customHeight="1" x14ac:dyDescent="0.2">
      <c r="A863" s="1"/>
      <c r="B863" s="1"/>
      <c r="C863" s="1"/>
      <c r="D863" s="1"/>
      <c r="E863" s="1"/>
    </row>
    <row r="864" spans="1:5" ht="12.75" customHeight="1" x14ac:dyDescent="0.2">
      <c r="A864" s="1"/>
      <c r="B864" s="1"/>
      <c r="C864" s="1"/>
      <c r="D864" s="1"/>
      <c r="E864" s="1"/>
    </row>
    <row r="865" spans="1:5" ht="12.75" customHeight="1" x14ac:dyDescent="0.2">
      <c r="A865" s="1"/>
      <c r="B865" s="1"/>
      <c r="C865" s="1"/>
      <c r="D865" s="1"/>
      <c r="E865" s="1"/>
    </row>
    <row r="866" spans="1:5" ht="12.75" customHeight="1" x14ac:dyDescent="0.2">
      <c r="A866" s="1"/>
      <c r="B866" s="1"/>
      <c r="C866" s="1"/>
      <c r="D866" s="1"/>
      <c r="E866" s="1"/>
    </row>
    <row r="867" spans="1:5" ht="12.75" customHeight="1" x14ac:dyDescent="0.2">
      <c r="A867" s="1"/>
      <c r="B867" s="1"/>
      <c r="C867" s="1"/>
      <c r="D867" s="1"/>
      <c r="E867" s="1"/>
    </row>
    <row r="868" spans="1:5" ht="12.75" customHeight="1" x14ac:dyDescent="0.2">
      <c r="A868" s="1"/>
      <c r="B868" s="1"/>
      <c r="C868" s="1"/>
      <c r="D868" s="1"/>
      <c r="E868" s="1"/>
    </row>
    <row r="869" spans="1:5" ht="12.75" customHeight="1" x14ac:dyDescent="0.2">
      <c r="A869" s="1"/>
      <c r="B869" s="1"/>
      <c r="C869" s="1"/>
      <c r="D869" s="1"/>
      <c r="E869" s="1"/>
    </row>
    <row r="870" spans="1:5" ht="12.75" customHeight="1" x14ac:dyDescent="0.2">
      <c r="A870" s="1"/>
      <c r="B870" s="1"/>
      <c r="C870" s="1"/>
      <c r="D870" s="1"/>
      <c r="E870" s="1"/>
    </row>
    <row r="871" spans="1:5" ht="12.75" customHeight="1" x14ac:dyDescent="0.2">
      <c r="A871" s="1"/>
      <c r="B871" s="1"/>
      <c r="C871" s="1"/>
      <c r="D871" s="1"/>
      <c r="E871" s="1"/>
    </row>
    <row r="872" spans="1:5" ht="12.75" customHeight="1" x14ac:dyDescent="0.2">
      <c r="A872" s="1"/>
      <c r="B872" s="1"/>
      <c r="C872" s="1"/>
      <c r="D872" s="1"/>
      <c r="E872" s="1"/>
    </row>
    <row r="873" spans="1:5" ht="12.75" customHeight="1" x14ac:dyDescent="0.2">
      <c r="A873" s="1"/>
      <c r="B873" s="1"/>
      <c r="C873" s="1"/>
      <c r="D873" s="1"/>
      <c r="E873" s="1"/>
    </row>
    <row r="874" spans="1:5" ht="12.75" customHeight="1" x14ac:dyDescent="0.2">
      <c r="A874" s="1"/>
      <c r="B874" s="1"/>
      <c r="C874" s="1"/>
      <c r="D874" s="1"/>
      <c r="E874" s="1"/>
    </row>
    <row r="875" spans="1:5" ht="12.75" customHeight="1" x14ac:dyDescent="0.2">
      <c r="A875" s="1"/>
      <c r="B875" s="1"/>
      <c r="C875" s="1"/>
      <c r="D875" s="1"/>
      <c r="E875" s="1"/>
    </row>
    <row r="876" spans="1:5" ht="12.75" customHeight="1" x14ac:dyDescent="0.2">
      <c r="A876" s="1"/>
      <c r="B876" s="1"/>
      <c r="C876" s="1"/>
      <c r="D876" s="1"/>
      <c r="E876" s="1"/>
    </row>
    <row r="877" spans="1:5" ht="12.75" customHeight="1" x14ac:dyDescent="0.2">
      <c r="A877" s="1"/>
      <c r="B877" s="1"/>
      <c r="C877" s="1"/>
      <c r="D877" s="1"/>
      <c r="E877" s="1"/>
    </row>
    <row r="878" spans="1:5" ht="12.75" customHeight="1" x14ac:dyDescent="0.2">
      <c r="A878" s="1"/>
      <c r="B878" s="1"/>
      <c r="C878" s="1"/>
      <c r="D878" s="1"/>
      <c r="E878" s="1"/>
    </row>
    <row r="879" spans="1:5" ht="12.75" customHeight="1" x14ac:dyDescent="0.2">
      <c r="A879" s="1"/>
      <c r="B879" s="1"/>
      <c r="C879" s="1"/>
      <c r="D879" s="1"/>
      <c r="E879" s="1"/>
    </row>
    <row r="880" spans="1:5" ht="12.75" customHeight="1" x14ac:dyDescent="0.2">
      <c r="A880" s="1"/>
      <c r="B880" s="1"/>
      <c r="C880" s="1"/>
      <c r="D880" s="1"/>
      <c r="E880" s="1"/>
    </row>
    <row r="881" spans="1:5" ht="12.75" customHeight="1" x14ac:dyDescent="0.2">
      <c r="A881" s="1"/>
      <c r="B881" s="1"/>
      <c r="C881" s="1"/>
      <c r="D881" s="1"/>
      <c r="E881" s="1"/>
    </row>
    <row r="882" spans="1:5" ht="12.75" customHeight="1" x14ac:dyDescent="0.2">
      <c r="A882" s="1"/>
      <c r="B882" s="1"/>
      <c r="C882" s="1"/>
      <c r="D882" s="1"/>
      <c r="E882" s="1"/>
    </row>
    <row r="883" spans="1:5" ht="12.75" customHeight="1" x14ac:dyDescent="0.2">
      <c r="A883" s="1"/>
      <c r="B883" s="1"/>
      <c r="C883" s="1"/>
      <c r="D883" s="1"/>
      <c r="E883" s="1"/>
    </row>
    <row r="884" spans="1:5" ht="12.75" customHeight="1" x14ac:dyDescent="0.2">
      <c r="A884" s="1"/>
      <c r="B884" s="1"/>
      <c r="C884" s="1"/>
      <c r="D884" s="1"/>
      <c r="E884" s="1"/>
    </row>
    <row r="885" spans="1:5" ht="12.75" customHeight="1" x14ac:dyDescent="0.2">
      <c r="A885" s="1"/>
      <c r="B885" s="1"/>
      <c r="C885" s="1"/>
      <c r="D885" s="1"/>
      <c r="E885" s="1"/>
    </row>
    <row r="886" spans="1:5" ht="12.75" customHeight="1" x14ac:dyDescent="0.2">
      <c r="A886" s="1"/>
      <c r="B886" s="1"/>
      <c r="C886" s="1"/>
      <c r="D886" s="1"/>
      <c r="E886" s="1"/>
    </row>
    <row r="887" spans="1:5" ht="12.75" customHeight="1" x14ac:dyDescent="0.2">
      <c r="A887" s="1"/>
      <c r="B887" s="1"/>
      <c r="C887" s="1"/>
      <c r="D887" s="1"/>
      <c r="E887" s="1"/>
    </row>
    <row r="888" spans="1:5" ht="12.75" customHeight="1" x14ac:dyDescent="0.2">
      <c r="A888" s="1"/>
      <c r="B888" s="1"/>
      <c r="C888" s="1"/>
      <c r="D888" s="1"/>
      <c r="E888" s="1"/>
    </row>
    <row r="889" spans="1:5" ht="12.75" customHeight="1" x14ac:dyDescent="0.2">
      <c r="A889" s="1"/>
      <c r="B889" s="1"/>
      <c r="C889" s="1"/>
      <c r="D889" s="1"/>
      <c r="E889" s="1"/>
    </row>
    <row r="890" spans="1:5" ht="12.75" customHeight="1" x14ac:dyDescent="0.2">
      <c r="A890" s="1"/>
      <c r="B890" s="1"/>
      <c r="C890" s="1"/>
      <c r="D890" s="1"/>
      <c r="E890" s="1"/>
    </row>
    <row r="891" spans="1:5" ht="12.75" customHeight="1" x14ac:dyDescent="0.2">
      <c r="A891" s="1"/>
      <c r="B891" s="1"/>
      <c r="C891" s="1"/>
      <c r="D891" s="1"/>
      <c r="E891" s="1"/>
    </row>
    <row r="892" spans="1:5" ht="12.75" customHeight="1" x14ac:dyDescent="0.2">
      <c r="A892" s="1"/>
      <c r="B892" s="1"/>
      <c r="C892" s="1"/>
      <c r="D892" s="1"/>
      <c r="E892" s="1"/>
    </row>
    <row r="893" spans="1:5" ht="12.75" customHeight="1" x14ac:dyDescent="0.2">
      <c r="A893" s="1"/>
      <c r="B893" s="1"/>
      <c r="C893" s="1"/>
      <c r="D893" s="1"/>
      <c r="E893" s="1"/>
    </row>
    <row r="894" spans="1:5" ht="12.75" customHeight="1" x14ac:dyDescent="0.2">
      <c r="A894" s="1"/>
      <c r="B894" s="1"/>
      <c r="C894" s="1"/>
      <c r="D894" s="1"/>
      <c r="E894" s="1"/>
    </row>
    <row r="895" spans="1:5" ht="12.75" customHeight="1" x14ac:dyDescent="0.2">
      <c r="A895" s="1"/>
      <c r="B895" s="1"/>
      <c r="C895" s="1"/>
      <c r="D895" s="1"/>
      <c r="E895" s="1"/>
    </row>
    <row r="896" spans="1:5" ht="12.75" customHeight="1" x14ac:dyDescent="0.2">
      <c r="A896" s="1"/>
      <c r="B896" s="1"/>
      <c r="C896" s="1"/>
      <c r="D896" s="1"/>
      <c r="E896" s="1"/>
    </row>
    <row r="897" spans="1:5" ht="12.75" customHeight="1" x14ac:dyDescent="0.2">
      <c r="A897" s="1"/>
      <c r="B897" s="1"/>
      <c r="C897" s="1"/>
      <c r="D897" s="1"/>
      <c r="E897" s="1"/>
    </row>
    <row r="898" spans="1:5" ht="12.75" customHeight="1" x14ac:dyDescent="0.2">
      <c r="A898" s="1"/>
      <c r="B898" s="1"/>
      <c r="C898" s="1"/>
      <c r="D898" s="1"/>
      <c r="E898" s="1"/>
    </row>
    <row r="899" spans="1:5" ht="12.75" customHeight="1" x14ac:dyDescent="0.2">
      <c r="A899" s="1"/>
      <c r="B899" s="1"/>
      <c r="C899" s="1"/>
      <c r="D899" s="1"/>
      <c r="E899" s="1"/>
    </row>
    <row r="900" spans="1:5" ht="12.75" customHeight="1" x14ac:dyDescent="0.2">
      <c r="A900" s="1"/>
      <c r="B900" s="1"/>
      <c r="C900" s="1"/>
      <c r="D900" s="1"/>
      <c r="E900" s="1"/>
    </row>
    <row r="901" spans="1:5" ht="12.75" customHeight="1" x14ac:dyDescent="0.2">
      <c r="A901" s="1"/>
      <c r="B901" s="1"/>
      <c r="C901" s="1"/>
      <c r="D901" s="1"/>
      <c r="E901" s="1"/>
    </row>
    <row r="902" spans="1:5" ht="12.75" customHeight="1" x14ac:dyDescent="0.2">
      <c r="A902" s="1"/>
      <c r="B902" s="1"/>
      <c r="C902" s="1"/>
      <c r="D902" s="1"/>
      <c r="E902" s="1"/>
    </row>
    <row r="903" spans="1:5" ht="12.75" customHeight="1" x14ac:dyDescent="0.2">
      <c r="A903" s="1"/>
      <c r="B903" s="1"/>
      <c r="C903" s="1"/>
      <c r="D903" s="1"/>
      <c r="E903" s="1"/>
    </row>
    <row r="904" spans="1:5" ht="12.75" customHeight="1" x14ac:dyDescent="0.2">
      <c r="A904" s="1"/>
      <c r="B904" s="1"/>
      <c r="C904" s="1"/>
      <c r="D904" s="1"/>
      <c r="E904" s="1"/>
    </row>
    <row r="905" spans="1:5" ht="12.75" customHeight="1" x14ac:dyDescent="0.2">
      <c r="A905" s="1"/>
      <c r="B905" s="1"/>
      <c r="C905" s="1"/>
      <c r="D905" s="1"/>
      <c r="E905" s="1"/>
    </row>
    <row r="906" spans="1:5" ht="12.75" customHeight="1" x14ac:dyDescent="0.2">
      <c r="A906" s="1"/>
      <c r="B906" s="1"/>
      <c r="C906" s="1"/>
      <c r="D906" s="1"/>
      <c r="E906" s="1"/>
    </row>
    <row r="907" spans="1:5" ht="12.75" customHeight="1" x14ac:dyDescent="0.2">
      <c r="A907" s="1"/>
      <c r="B907" s="1"/>
      <c r="C907" s="1"/>
      <c r="D907" s="1"/>
      <c r="E907" s="1"/>
    </row>
    <row r="908" spans="1:5" ht="12.75" customHeight="1" x14ac:dyDescent="0.2">
      <c r="A908" s="1"/>
      <c r="B908" s="1"/>
      <c r="C908" s="1"/>
      <c r="D908" s="1"/>
      <c r="E908" s="1"/>
    </row>
    <row r="909" spans="1:5" ht="12.75" customHeight="1" x14ac:dyDescent="0.2">
      <c r="A909" s="1"/>
      <c r="B909" s="1"/>
      <c r="C909" s="1"/>
      <c r="D909" s="1"/>
      <c r="E909" s="1"/>
    </row>
    <row r="910" spans="1:5" ht="12.75" customHeight="1" x14ac:dyDescent="0.2">
      <c r="A910" s="1"/>
      <c r="B910" s="1"/>
      <c r="C910" s="1"/>
      <c r="D910" s="1"/>
      <c r="E910" s="1"/>
    </row>
    <row r="911" spans="1:5" ht="12.75" customHeight="1" x14ac:dyDescent="0.2">
      <c r="A911" s="1"/>
      <c r="B911" s="1"/>
      <c r="C911" s="1"/>
      <c r="D911" s="1"/>
      <c r="E911" s="1"/>
    </row>
    <row r="912" spans="1:5" ht="12.75" customHeight="1" x14ac:dyDescent="0.2">
      <c r="A912" s="1"/>
      <c r="B912" s="1"/>
      <c r="C912" s="1"/>
      <c r="D912" s="1"/>
      <c r="E912" s="1"/>
    </row>
    <row r="913" spans="1:5" ht="12.75" customHeight="1" x14ac:dyDescent="0.2">
      <c r="A913" s="1"/>
      <c r="B913" s="1"/>
      <c r="C913" s="1"/>
      <c r="D913" s="1"/>
      <c r="E913" s="1"/>
    </row>
    <row r="914" spans="1:5" ht="12.75" customHeight="1" x14ac:dyDescent="0.2">
      <c r="A914" s="1"/>
      <c r="B914" s="1"/>
      <c r="C914" s="1"/>
      <c r="D914" s="1"/>
      <c r="E914" s="1"/>
    </row>
    <row r="915" spans="1:5" ht="12.75" customHeight="1" x14ac:dyDescent="0.2">
      <c r="A915" s="1"/>
      <c r="B915" s="1"/>
      <c r="C915" s="1"/>
      <c r="D915" s="1"/>
      <c r="E915" s="1"/>
    </row>
    <row r="916" spans="1:5" ht="12.75" customHeight="1" x14ac:dyDescent="0.2">
      <c r="A916" s="1"/>
      <c r="B916" s="1"/>
      <c r="C916" s="1"/>
      <c r="D916" s="1"/>
      <c r="E916" s="1"/>
    </row>
    <row r="917" spans="1:5" ht="12.75" customHeight="1" x14ac:dyDescent="0.2">
      <c r="A917" s="1"/>
      <c r="B917" s="1"/>
      <c r="C917" s="1"/>
      <c r="D917" s="1"/>
      <c r="E917" s="1"/>
    </row>
    <row r="918" spans="1:5" ht="12.75" customHeight="1" x14ac:dyDescent="0.2">
      <c r="A918" s="1"/>
      <c r="B918" s="1"/>
      <c r="C918" s="1"/>
      <c r="D918" s="1"/>
      <c r="E918" s="1"/>
    </row>
    <row r="919" spans="1:5" ht="12.75" customHeight="1" x14ac:dyDescent="0.2">
      <c r="A919" s="1"/>
      <c r="B919" s="1"/>
      <c r="C919" s="1"/>
      <c r="D919" s="1"/>
      <c r="E919" s="1"/>
    </row>
    <row r="920" spans="1:5" ht="12.75" customHeight="1" x14ac:dyDescent="0.2">
      <c r="A920" s="1"/>
      <c r="B920" s="1"/>
      <c r="C920" s="1"/>
      <c r="D920" s="1"/>
      <c r="E920" s="1"/>
    </row>
    <row r="921" spans="1:5" ht="12.75" customHeight="1" x14ac:dyDescent="0.2">
      <c r="A921" s="1"/>
      <c r="B921" s="1"/>
      <c r="C921" s="1"/>
      <c r="D921" s="1"/>
      <c r="E921" s="1"/>
    </row>
    <row r="922" spans="1:5" ht="12.75" customHeight="1" x14ac:dyDescent="0.2">
      <c r="A922" s="1"/>
      <c r="B922" s="1"/>
      <c r="C922" s="1"/>
      <c r="D922" s="1"/>
      <c r="E922" s="1"/>
    </row>
    <row r="923" spans="1:5" ht="12.75" customHeight="1" x14ac:dyDescent="0.2">
      <c r="A923" s="1"/>
      <c r="B923" s="1"/>
      <c r="C923" s="1"/>
      <c r="D923" s="1"/>
      <c r="E923" s="1"/>
    </row>
    <row r="924" spans="1:5" ht="12.75" customHeight="1" x14ac:dyDescent="0.2">
      <c r="A924" s="1"/>
      <c r="B924" s="1"/>
      <c r="C924" s="1"/>
      <c r="D924" s="1"/>
      <c r="E924" s="1"/>
    </row>
    <row r="925" spans="1:5" ht="12.75" customHeight="1" x14ac:dyDescent="0.2">
      <c r="A925" s="1"/>
      <c r="B925" s="1"/>
      <c r="C925" s="1"/>
      <c r="D925" s="1"/>
      <c r="E925" s="1"/>
    </row>
    <row r="926" spans="1:5" ht="12.75" customHeight="1" x14ac:dyDescent="0.2">
      <c r="A926" s="1"/>
      <c r="B926" s="1"/>
      <c r="C926" s="1"/>
      <c r="D926" s="1"/>
      <c r="E926" s="1"/>
    </row>
    <row r="927" spans="1:5" ht="12.75" customHeight="1" x14ac:dyDescent="0.2">
      <c r="A927" s="1"/>
      <c r="B927" s="1"/>
      <c r="C927" s="1"/>
      <c r="D927" s="1"/>
      <c r="E927" s="1"/>
    </row>
    <row r="928" spans="1:5" ht="12.75" customHeight="1" x14ac:dyDescent="0.2">
      <c r="A928" s="1"/>
      <c r="B928" s="1"/>
      <c r="C928" s="1"/>
      <c r="D928" s="1"/>
      <c r="E928" s="1"/>
    </row>
    <row r="929" spans="1:5" ht="12.75" customHeight="1" x14ac:dyDescent="0.2">
      <c r="A929" s="1"/>
      <c r="B929" s="1"/>
      <c r="C929" s="1"/>
      <c r="D929" s="1"/>
      <c r="E929" s="1"/>
    </row>
    <row r="930" spans="1:5" ht="12.75" customHeight="1" x14ac:dyDescent="0.2">
      <c r="A930" s="1"/>
      <c r="B930" s="1"/>
      <c r="C930" s="1"/>
      <c r="D930" s="1"/>
      <c r="E930" s="1"/>
    </row>
    <row r="931" spans="1:5" ht="12.75" customHeight="1" x14ac:dyDescent="0.2">
      <c r="A931" s="1"/>
      <c r="B931" s="1"/>
      <c r="C931" s="1"/>
      <c r="D931" s="1"/>
      <c r="E931" s="1"/>
    </row>
    <row r="932" spans="1:5" ht="12.75" customHeight="1" x14ac:dyDescent="0.2">
      <c r="A932" s="1"/>
      <c r="B932" s="1"/>
      <c r="C932" s="1"/>
      <c r="D932" s="1"/>
      <c r="E932" s="1"/>
    </row>
    <row r="933" spans="1:5" ht="12.75" customHeight="1" x14ac:dyDescent="0.2">
      <c r="A933" s="1"/>
      <c r="B933" s="1"/>
      <c r="C933" s="1"/>
      <c r="D933" s="1"/>
      <c r="E933" s="1"/>
    </row>
    <row r="934" spans="1:5" ht="12.75" customHeight="1" x14ac:dyDescent="0.2">
      <c r="A934" s="1"/>
      <c r="B934" s="1"/>
      <c r="C934" s="1"/>
      <c r="D934" s="1"/>
      <c r="E934" s="1"/>
    </row>
    <row r="935" spans="1:5" ht="12.75" customHeight="1" x14ac:dyDescent="0.2">
      <c r="A935" s="1"/>
      <c r="B935" s="1"/>
      <c r="C935" s="1"/>
      <c r="D935" s="1"/>
      <c r="E935" s="1"/>
    </row>
    <row r="936" spans="1:5" ht="12.75" customHeight="1" x14ac:dyDescent="0.2">
      <c r="A936" s="1"/>
      <c r="B936" s="1"/>
      <c r="C936" s="1"/>
      <c r="D936" s="1"/>
      <c r="E936" s="1"/>
    </row>
    <row r="937" spans="1:5" ht="12.75" customHeight="1" x14ac:dyDescent="0.2">
      <c r="A937" s="1"/>
      <c r="B937" s="1"/>
      <c r="C937" s="1"/>
      <c r="D937" s="1"/>
      <c r="E937" s="1"/>
    </row>
    <row r="938" spans="1:5" ht="12.75" customHeight="1" x14ac:dyDescent="0.2">
      <c r="A938" s="1"/>
      <c r="B938" s="1"/>
      <c r="C938" s="1"/>
      <c r="D938" s="1"/>
      <c r="E938" s="1"/>
    </row>
    <row r="939" spans="1:5" ht="12.75" customHeight="1" x14ac:dyDescent="0.2">
      <c r="A939" s="1"/>
      <c r="B939" s="1"/>
      <c r="C939" s="1"/>
      <c r="D939" s="1"/>
      <c r="E939" s="1"/>
    </row>
    <row r="940" spans="1:5" ht="12.75" customHeight="1" x14ac:dyDescent="0.2">
      <c r="A940" s="1"/>
      <c r="B940" s="1"/>
      <c r="C940" s="1"/>
      <c r="D940" s="1"/>
      <c r="E940" s="1"/>
    </row>
    <row r="941" spans="1:5" ht="12.75" customHeight="1" x14ac:dyDescent="0.2">
      <c r="A941" s="1"/>
      <c r="B941" s="1"/>
      <c r="C941" s="1"/>
      <c r="D941" s="1"/>
      <c r="E941" s="1"/>
    </row>
    <row r="942" spans="1:5" ht="12.75" customHeight="1" x14ac:dyDescent="0.2">
      <c r="A942" s="1"/>
      <c r="B942" s="1"/>
      <c r="C942" s="1"/>
      <c r="D942" s="1"/>
      <c r="E942" s="1"/>
    </row>
    <row r="943" spans="1:5" ht="12.75" customHeight="1" x14ac:dyDescent="0.2">
      <c r="A943" s="1"/>
      <c r="B943" s="1"/>
      <c r="C943" s="1"/>
      <c r="D943" s="1"/>
      <c r="E943" s="1"/>
    </row>
    <row r="944" spans="1:5" ht="12.75" customHeight="1" x14ac:dyDescent="0.2">
      <c r="A944" s="1"/>
      <c r="B944" s="1"/>
      <c r="C944" s="1"/>
      <c r="D944" s="1"/>
      <c r="E944" s="1"/>
    </row>
    <row r="945" spans="1:5" ht="12.75" customHeight="1" x14ac:dyDescent="0.2">
      <c r="A945" s="1"/>
      <c r="B945" s="1"/>
      <c r="C945" s="1"/>
      <c r="D945" s="1"/>
      <c r="E945" s="1"/>
    </row>
    <row r="946" spans="1:5" ht="12.75" customHeight="1" x14ac:dyDescent="0.2">
      <c r="A946" s="1"/>
      <c r="B946" s="1"/>
      <c r="C946" s="1"/>
      <c r="D946" s="1"/>
      <c r="E946" s="1"/>
    </row>
    <row r="947" spans="1:5" ht="12.75" customHeight="1" x14ac:dyDescent="0.2">
      <c r="A947" s="1"/>
      <c r="B947" s="1"/>
      <c r="C947" s="1"/>
      <c r="D947" s="1"/>
      <c r="E947" s="1"/>
    </row>
    <row r="948" spans="1:5" ht="12.75" customHeight="1" x14ac:dyDescent="0.2">
      <c r="A948" s="1"/>
      <c r="B948" s="1"/>
      <c r="C948" s="1"/>
      <c r="D948" s="1"/>
      <c r="E948" s="1"/>
    </row>
    <row r="949" spans="1:5" ht="12.75" customHeight="1" x14ac:dyDescent="0.2">
      <c r="A949" s="1"/>
      <c r="B949" s="1"/>
      <c r="C949" s="1"/>
      <c r="D949" s="1"/>
      <c r="E949" s="1"/>
    </row>
    <row r="950" spans="1:5" ht="12.75" customHeight="1" x14ac:dyDescent="0.2">
      <c r="A950" s="1"/>
      <c r="B950" s="1"/>
      <c r="C950" s="1"/>
      <c r="D950" s="1"/>
      <c r="E950" s="1"/>
    </row>
    <row r="951" spans="1:5" ht="12.75" customHeight="1" x14ac:dyDescent="0.2">
      <c r="A951" s="1"/>
      <c r="B951" s="1"/>
      <c r="C951" s="1"/>
      <c r="D951" s="1"/>
      <c r="E951" s="1"/>
    </row>
    <row r="952" spans="1:5" ht="12.75" customHeight="1" x14ac:dyDescent="0.2">
      <c r="A952" s="1"/>
      <c r="B952" s="1"/>
      <c r="C952" s="1"/>
      <c r="D952" s="1"/>
      <c r="E952" s="1"/>
    </row>
    <row r="953" spans="1:5" ht="12.75" customHeight="1" x14ac:dyDescent="0.2">
      <c r="A953" s="1"/>
      <c r="B953" s="1"/>
      <c r="C953" s="1"/>
      <c r="D953" s="1"/>
      <c r="E953" s="1"/>
    </row>
    <row r="954" spans="1:5" ht="12.75" customHeight="1" x14ac:dyDescent="0.2">
      <c r="A954" s="1"/>
      <c r="B954" s="1"/>
      <c r="C954" s="1"/>
      <c r="D954" s="1"/>
      <c r="E954" s="1"/>
    </row>
    <row r="955" spans="1:5" ht="12.75" customHeight="1" x14ac:dyDescent="0.2">
      <c r="A955" s="1"/>
      <c r="B955" s="1"/>
      <c r="C955" s="1"/>
      <c r="D955" s="1"/>
      <c r="E955" s="1"/>
    </row>
    <row r="956" spans="1:5" ht="12.75" customHeight="1" x14ac:dyDescent="0.2">
      <c r="A956" s="1"/>
      <c r="B956" s="1"/>
      <c r="C956" s="1"/>
      <c r="D956" s="1"/>
      <c r="E956" s="1"/>
    </row>
    <row r="957" spans="1:5" ht="12.75" customHeight="1" x14ac:dyDescent="0.2">
      <c r="A957" s="1"/>
      <c r="B957" s="1"/>
      <c r="C957" s="1"/>
      <c r="D957" s="1"/>
      <c r="E957" s="1"/>
    </row>
    <row r="958" spans="1:5" ht="12.75" customHeight="1" x14ac:dyDescent="0.2">
      <c r="A958" s="1"/>
      <c r="B958" s="1"/>
      <c r="C958" s="1"/>
      <c r="D958" s="1"/>
      <c r="E958" s="1"/>
    </row>
    <row r="959" spans="1:5" ht="12.75" customHeight="1" x14ac:dyDescent="0.2">
      <c r="A959" s="1"/>
      <c r="B959" s="1"/>
      <c r="C959" s="1"/>
      <c r="D959" s="1"/>
      <c r="E959" s="1"/>
    </row>
    <row r="960" spans="1:5" ht="12.75" customHeight="1" x14ac:dyDescent="0.2">
      <c r="A960" s="1"/>
      <c r="B960" s="1"/>
      <c r="C960" s="1"/>
      <c r="D960" s="1"/>
      <c r="E960" s="1"/>
    </row>
    <row r="961" spans="1:5" ht="12.75" customHeight="1" x14ac:dyDescent="0.2">
      <c r="A961" s="1"/>
      <c r="B961" s="1"/>
      <c r="C961" s="1"/>
      <c r="D961" s="1"/>
      <c r="E961" s="1"/>
    </row>
    <row r="962" spans="1:5" ht="12.75" customHeight="1" x14ac:dyDescent="0.2">
      <c r="A962" s="1"/>
      <c r="B962" s="1"/>
      <c r="C962" s="1"/>
      <c r="D962" s="1"/>
      <c r="E962" s="1"/>
    </row>
    <row r="963" spans="1:5" ht="12.75" customHeight="1" x14ac:dyDescent="0.2">
      <c r="A963" s="1"/>
      <c r="B963" s="1"/>
      <c r="C963" s="1"/>
      <c r="D963" s="1"/>
      <c r="E963" s="1"/>
    </row>
    <row r="964" spans="1:5" ht="12.75" customHeight="1" x14ac:dyDescent="0.2">
      <c r="A964" s="1"/>
      <c r="B964" s="1"/>
      <c r="C964" s="1"/>
      <c r="D964" s="1"/>
      <c r="E964" s="1"/>
    </row>
    <row r="965" spans="1:5" ht="12.75" customHeight="1" x14ac:dyDescent="0.2">
      <c r="A965" s="1"/>
      <c r="B965" s="1"/>
      <c r="C965" s="1"/>
      <c r="D965" s="1"/>
      <c r="E965" s="1"/>
    </row>
    <row r="966" spans="1:5" ht="12.75" customHeight="1" x14ac:dyDescent="0.2">
      <c r="A966" s="1"/>
      <c r="B966" s="1"/>
      <c r="C966" s="1"/>
      <c r="D966" s="1"/>
      <c r="E966" s="1"/>
    </row>
    <row r="967" spans="1:5" ht="12.75" customHeight="1" x14ac:dyDescent="0.2">
      <c r="A967" s="1"/>
      <c r="B967" s="1"/>
      <c r="C967" s="1"/>
      <c r="D967" s="1"/>
      <c r="E967" s="1"/>
    </row>
    <row r="968" spans="1:5" ht="12.75" customHeight="1" x14ac:dyDescent="0.2">
      <c r="A968" s="1"/>
      <c r="B968" s="1"/>
      <c r="C968" s="1"/>
      <c r="D968" s="1"/>
      <c r="E968" s="1"/>
    </row>
    <row r="969" spans="1:5" ht="12.75" customHeight="1" x14ac:dyDescent="0.2">
      <c r="A969" s="1"/>
      <c r="B969" s="1"/>
      <c r="C969" s="1"/>
      <c r="D969" s="1"/>
      <c r="E969" s="1"/>
    </row>
    <row r="970" spans="1:5" ht="12.75" customHeight="1" x14ac:dyDescent="0.2">
      <c r="A970" s="1"/>
      <c r="B970" s="1"/>
      <c r="C970" s="1"/>
      <c r="D970" s="1"/>
      <c r="E970" s="1"/>
    </row>
    <row r="971" spans="1:5" ht="12.75" customHeight="1" x14ac:dyDescent="0.2">
      <c r="A971" s="1"/>
      <c r="B971" s="1"/>
      <c r="C971" s="1"/>
      <c r="D971" s="1"/>
      <c r="E971" s="1"/>
    </row>
    <row r="972" spans="1:5" ht="12.75" customHeight="1" x14ac:dyDescent="0.2">
      <c r="A972" s="1"/>
      <c r="B972" s="1"/>
      <c r="C972" s="1"/>
      <c r="D972" s="1"/>
      <c r="E972" s="1"/>
    </row>
    <row r="973" spans="1:5" ht="12.75" customHeight="1" x14ac:dyDescent="0.2">
      <c r="A973" s="1"/>
      <c r="B973" s="1"/>
      <c r="C973" s="1"/>
      <c r="D973" s="1"/>
      <c r="E973" s="1"/>
    </row>
    <row r="974" spans="1:5" ht="12.75" customHeight="1" x14ac:dyDescent="0.2">
      <c r="A974" s="1"/>
      <c r="B974" s="1"/>
      <c r="C974" s="1"/>
      <c r="D974" s="1"/>
      <c r="E974" s="1"/>
    </row>
    <row r="975" spans="1:5" ht="12.75" customHeight="1" x14ac:dyDescent="0.2">
      <c r="A975" s="1"/>
      <c r="B975" s="1"/>
      <c r="C975" s="1"/>
      <c r="D975" s="1"/>
      <c r="E975" s="1"/>
    </row>
    <row r="976" spans="1:5" ht="12.75" customHeight="1" x14ac:dyDescent="0.2">
      <c r="A976" s="1"/>
      <c r="B976" s="1"/>
      <c r="C976" s="1"/>
      <c r="D976" s="1"/>
      <c r="E976" s="1"/>
    </row>
    <row r="977" spans="1:5" ht="12.75" customHeight="1" x14ac:dyDescent="0.2">
      <c r="A977" s="1"/>
      <c r="B977" s="1"/>
      <c r="C977" s="1"/>
      <c r="D977" s="1"/>
      <c r="E977" s="1"/>
    </row>
    <row r="978" spans="1:5" ht="12.75" customHeight="1" x14ac:dyDescent="0.2">
      <c r="A978" s="1"/>
      <c r="B978" s="1"/>
      <c r="C978" s="1"/>
      <c r="D978" s="1"/>
      <c r="E978" s="1"/>
    </row>
    <row r="979" spans="1:5" ht="12.75" customHeight="1" x14ac:dyDescent="0.2">
      <c r="A979" s="1"/>
      <c r="B979" s="1"/>
      <c r="C979" s="1"/>
      <c r="D979" s="1"/>
      <c r="E979" s="1"/>
    </row>
    <row r="980" spans="1:5" ht="12.75" customHeight="1" x14ac:dyDescent="0.2">
      <c r="A980" s="1"/>
      <c r="B980" s="1"/>
      <c r="C980" s="1"/>
      <c r="D980" s="1"/>
      <c r="E980" s="1"/>
    </row>
    <row r="981" spans="1:5" ht="12.75" customHeight="1" x14ac:dyDescent="0.2">
      <c r="A981" s="1"/>
      <c r="B981" s="1"/>
      <c r="C981" s="1"/>
      <c r="D981" s="1"/>
      <c r="E981" s="1"/>
    </row>
    <row r="982" spans="1:5" ht="12.75" customHeight="1" x14ac:dyDescent="0.2">
      <c r="A982" s="1"/>
      <c r="B982" s="1"/>
      <c r="C982" s="1"/>
      <c r="D982" s="1"/>
      <c r="E982" s="1"/>
    </row>
    <row r="983" spans="1:5" ht="12.75" customHeight="1" x14ac:dyDescent="0.2">
      <c r="A983" s="1"/>
      <c r="B983" s="1"/>
      <c r="C983" s="1"/>
      <c r="D983" s="1"/>
      <c r="E983" s="1"/>
    </row>
    <row r="984" spans="1:5" ht="12.75" customHeight="1" x14ac:dyDescent="0.2">
      <c r="A984" s="1"/>
      <c r="B984" s="1"/>
      <c r="C984" s="1"/>
      <c r="D984" s="1"/>
      <c r="E984" s="1"/>
    </row>
    <row r="985" spans="1:5" ht="12.75" customHeight="1" x14ac:dyDescent="0.2">
      <c r="A985" s="1"/>
      <c r="B985" s="1"/>
      <c r="C985" s="1"/>
      <c r="D985" s="1"/>
      <c r="E985" s="1"/>
    </row>
    <row r="986" spans="1:5" ht="12.75" customHeight="1" x14ac:dyDescent="0.2">
      <c r="A986" s="1"/>
      <c r="B986" s="1"/>
      <c r="C986" s="1"/>
      <c r="D986" s="1"/>
      <c r="E986" s="1"/>
    </row>
    <row r="987" spans="1:5" ht="12.75" customHeight="1" x14ac:dyDescent="0.2">
      <c r="A987" s="1"/>
      <c r="B987" s="1"/>
      <c r="C987" s="1"/>
      <c r="D987" s="1"/>
      <c r="E987" s="1"/>
    </row>
    <row r="988" spans="1:5" ht="12.75" customHeight="1" x14ac:dyDescent="0.2">
      <c r="A988" s="1"/>
      <c r="B988" s="1"/>
      <c r="C988" s="1"/>
      <c r="D988" s="1"/>
      <c r="E988" s="1"/>
    </row>
    <row r="989" spans="1:5" ht="12.75" customHeight="1" x14ac:dyDescent="0.2">
      <c r="A989" s="1"/>
      <c r="B989" s="1"/>
      <c r="C989" s="1"/>
      <c r="D989" s="1"/>
      <c r="E989" s="1"/>
    </row>
    <row r="990" spans="1:5" ht="12.75" customHeight="1" x14ac:dyDescent="0.2">
      <c r="A990" s="1"/>
      <c r="B990" s="1"/>
      <c r="C990" s="1"/>
      <c r="D990" s="1"/>
      <c r="E990" s="1"/>
    </row>
    <row r="991" spans="1:5" ht="12.75" customHeight="1" x14ac:dyDescent="0.2">
      <c r="A991" s="1"/>
      <c r="B991" s="1"/>
      <c r="C991" s="1"/>
      <c r="D991" s="1"/>
      <c r="E991" s="1"/>
    </row>
    <row r="992" spans="1:5" ht="12.75" customHeight="1" x14ac:dyDescent="0.2">
      <c r="A992" s="1"/>
      <c r="B992" s="1"/>
      <c r="C992" s="1"/>
      <c r="D992" s="1"/>
      <c r="E992" s="1"/>
    </row>
    <row r="993" spans="1:5" ht="12.75" customHeight="1" x14ac:dyDescent="0.2">
      <c r="A993" s="1"/>
      <c r="B993" s="1"/>
      <c r="C993" s="1"/>
      <c r="D993" s="1"/>
      <c r="E993" s="1"/>
    </row>
    <row r="994" spans="1:5" ht="12.75" customHeight="1" x14ac:dyDescent="0.2">
      <c r="A994" s="1"/>
      <c r="B994" s="1"/>
      <c r="C994" s="1"/>
      <c r="D994" s="1"/>
      <c r="E994" s="1"/>
    </row>
    <row r="995" spans="1:5" ht="12.75" customHeight="1" x14ac:dyDescent="0.2">
      <c r="A995" s="1"/>
      <c r="B995" s="1"/>
      <c r="C995" s="1"/>
      <c r="D995" s="1"/>
      <c r="E995" s="1"/>
    </row>
    <row r="996" spans="1:5" ht="12.75" customHeight="1" x14ac:dyDescent="0.2">
      <c r="A996" s="1"/>
      <c r="B996" s="1"/>
      <c r="C996" s="1"/>
      <c r="D996" s="1"/>
      <c r="E996" s="1"/>
    </row>
    <row r="997" spans="1:5" ht="12.75" customHeight="1" x14ac:dyDescent="0.2">
      <c r="A997" s="1"/>
      <c r="B997" s="1"/>
      <c r="C997" s="1"/>
      <c r="D997" s="1"/>
      <c r="E997" s="1"/>
    </row>
    <row r="998" spans="1:5" ht="12.75" customHeight="1" x14ac:dyDescent="0.2">
      <c r="A998" s="1"/>
      <c r="B998" s="1"/>
      <c r="C998" s="1"/>
      <c r="D998" s="1"/>
      <c r="E998" s="1"/>
    </row>
    <row r="999" spans="1:5" ht="12.75" customHeight="1" x14ac:dyDescent="0.2">
      <c r="A999" s="1"/>
      <c r="B999" s="1"/>
      <c r="C999" s="1"/>
      <c r="D999" s="1"/>
      <c r="E999" s="1"/>
    </row>
    <row r="1000" spans="1:5" ht="12.75" customHeight="1" x14ac:dyDescent="0.2">
      <c r="A1000" s="1"/>
      <c r="B1000" s="1"/>
      <c r="C1000" s="1"/>
      <c r="D1000" s="1"/>
      <c r="E1000" s="1"/>
    </row>
    <row r="1001" spans="1:5" ht="12.75" customHeight="1" x14ac:dyDescent="0.2">
      <c r="A1001" s="1"/>
      <c r="B1001" s="1"/>
      <c r="C1001" s="1"/>
      <c r="D1001" s="1"/>
      <c r="E1001" s="1"/>
    </row>
    <row r="1002" spans="1:5" ht="12.75" customHeight="1" x14ac:dyDescent="0.2">
      <c r="A1002" s="1"/>
      <c r="B1002" s="1"/>
      <c r="C1002" s="1"/>
      <c r="D1002" s="1"/>
      <c r="E1002" s="1"/>
    </row>
  </sheetData>
  <pageMargins left="0.75" right="0.75" top="1" bottom="1" header="0.5" footer="0.5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31" sqref="Q31"/>
    </sheetView>
  </sheetViews>
  <sheetFormatPr defaultColWidth="8.85546875" defaultRowHeight="12.75" x14ac:dyDescent="0.2"/>
  <sheetData>
    <row r="2" spans="2:2" x14ac:dyDescent="0.2">
      <c r="B2" s="3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14"/>
  <sheetViews>
    <sheetView tabSelected="1" zoomScaleNormal="100" workbookViewId="0">
      <pane xSplit="2" ySplit="2" topLeftCell="AG19" activePane="bottomRight" state="frozen"/>
      <selection pane="topRight" activeCell="C1" sqref="C1"/>
      <selection pane="bottomLeft" activeCell="A3" sqref="A3"/>
      <selection pane="bottomRight" activeCell="AQ50" sqref="AQ50"/>
    </sheetView>
  </sheetViews>
  <sheetFormatPr defaultColWidth="17.28515625" defaultRowHeight="15" customHeight="1" x14ac:dyDescent="0.2"/>
  <cols>
    <col min="1" max="1" width="8.7109375" customWidth="1"/>
    <col min="2" max="2" width="21" customWidth="1"/>
    <col min="3" max="18" width="9.140625" customWidth="1"/>
    <col min="19" max="43" width="8.7109375" customWidth="1"/>
    <col min="44" max="44" width="9.140625" customWidth="1"/>
    <col min="45" max="149" width="8.7109375" customWidth="1"/>
  </cols>
  <sheetData>
    <row r="1" spans="1:149" ht="12.75" customHeight="1" x14ac:dyDescent="0.2">
      <c r="B1" s="1"/>
      <c r="C1" s="5"/>
      <c r="D1" s="5"/>
      <c r="E1" s="5"/>
      <c r="F1" s="5"/>
      <c r="G1" s="7">
        <v>41729</v>
      </c>
      <c r="H1" s="7">
        <v>41820</v>
      </c>
      <c r="I1" s="7">
        <v>41912</v>
      </c>
      <c r="J1" s="7">
        <v>42004</v>
      </c>
      <c r="K1" s="7">
        <v>42094</v>
      </c>
      <c r="L1" s="7">
        <v>42185</v>
      </c>
      <c r="M1" s="7">
        <v>42277</v>
      </c>
      <c r="N1" s="7">
        <v>42369</v>
      </c>
      <c r="O1" s="7">
        <v>42460</v>
      </c>
      <c r="P1" s="7">
        <v>42551</v>
      </c>
      <c r="Q1" s="5"/>
      <c r="R1" s="5"/>
      <c r="AR1" s="1"/>
    </row>
    <row r="2" spans="1:149" ht="12.75" customHeight="1" x14ac:dyDescent="0.2">
      <c r="B2" s="1"/>
      <c r="C2" s="5" t="s">
        <v>5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20</v>
      </c>
      <c r="Q2" s="5" t="s">
        <v>21</v>
      </c>
      <c r="R2" s="5" t="s">
        <v>22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 x14ac:dyDescent="0.2">
      <c r="A3" s="14"/>
      <c r="B3" s="14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  <c r="U3" s="14"/>
      <c r="V3" s="14"/>
      <c r="W3" s="14"/>
      <c r="X3" s="14"/>
      <c r="Y3" s="17">
        <f>+Z3/1.17</f>
        <v>24700.854700854703</v>
      </c>
      <c r="Z3" s="17">
        <v>28900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</row>
    <row r="4" spans="1:149" ht="12.75" customHeight="1" x14ac:dyDescent="0.2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  <c r="T4" s="14"/>
      <c r="U4" s="14"/>
      <c r="V4" s="14"/>
      <c r="W4" s="14"/>
      <c r="X4" s="14"/>
      <c r="Y4" s="17"/>
      <c r="Z4" s="18">
        <f>Z3/Y3-1</f>
        <v>0.16999999999999993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</row>
    <row r="5" spans="1:149" ht="12" customHeight="1" x14ac:dyDescent="0.2">
      <c r="B5" s="1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Y5" s="16">
        <f t="shared" ref="Y5:Z5" si="1">+Y21-Y3</f>
        <v>68092.145299145297</v>
      </c>
      <c r="Z5" s="16">
        <f t="shared" si="1"/>
        <v>52842</v>
      </c>
      <c r="AR5" s="1"/>
    </row>
    <row r="6" spans="1:149" ht="12.75" customHeight="1" x14ac:dyDescent="0.2"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Y6" s="16"/>
      <c r="Z6" s="16"/>
      <c r="AR6" s="12"/>
    </row>
    <row r="7" spans="1:149" ht="12.75" customHeight="1" x14ac:dyDescent="0.2">
      <c r="B7" s="12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V7" s="46">
        <v>25507</v>
      </c>
      <c r="W7" s="46">
        <v>29777</v>
      </c>
      <c r="X7" s="46">
        <v>30394</v>
      </c>
      <c r="Y7" s="16">
        <v>31874</v>
      </c>
      <c r="Z7" s="16">
        <v>32914</v>
      </c>
      <c r="AR7" s="12"/>
    </row>
    <row r="8" spans="1:149" ht="12.75" customHeight="1" x14ac:dyDescent="0.2">
      <c r="B8" s="12" t="s">
        <v>128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V8" s="46">
        <v>6121</v>
      </c>
      <c r="W8" s="46">
        <v>7346</v>
      </c>
      <c r="X8" s="46">
        <v>8843</v>
      </c>
      <c r="Y8" s="16">
        <v>10262</v>
      </c>
      <c r="Z8" s="16">
        <v>12416</v>
      </c>
      <c r="AR8" s="12"/>
    </row>
    <row r="9" spans="1:149" ht="12.75" customHeight="1" x14ac:dyDescent="0.2">
      <c r="B9" s="12" t="s">
        <v>130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V9" s="46">
        <v>6041</v>
      </c>
      <c r="W9" s="46">
        <v>6994</v>
      </c>
      <c r="X9" s="46">
        <v>7398</v>
      </c>
      <c r="Y9" s="16">
        <v>8249</v>
      </c>
      <c r="Z9" s="16">
        <v>8711</v>
      </c>
      <c r="AR9" s="12"/>
    </row>
    <row r="10" spans="1:149" ht="12.75" customHeight="1" x14ac:dyDescent="0.2"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V10" s="46"/>
      <c r="W10" s="46"/>
      <c r="X10" s="46"/>
      <c r="Y10" s="16"/>
      <c r="Z10" s="16"/>
      <c r="AR10" s="12"/>
    </row>
    <row r="11" spans="1:149" s="47" customFormat="1" ht="12.75" customHeight="1" x14ac:dyDescent="0.2">
      <c r="B11" s="19" t="s">
        <v>131</v>
      </c>
      <c r="C11" s="30" t="s">
        <v>129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V11" s="19"/>
      <c r="W11" s="19">
        <f t="shared" ref="W11:Y11" si="2">W7/V7-1</f>
        <v>0.1674050260712745</v>
      </c>
      <c r="X11" s="19">
        <f t="shared" si="2"/>
        <v>2.0720690465795721E-2</v>
      </c>
      <c r="Y11" s="19">
        <f t="shared" si="2"/>
        <v>4.8693821148910965E-2</v>
      </c>
      <c r="Z11" s="19">
        <f>Z7/Y7-1</f>
        <v>3.2628474618811465E-2</v>
      </c>
      <c r="AR11" s="19"/>
    </row>
    <row r="12" spans="1:149" s="47" customFormat="1" ht="12.75" customHeight="1" x14ac:dyDescent="0.2">
      <c r="B12" s="19" t="s">
        <v>132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V12" s="19"/>
      <c r="W12" s="19">
        <f t="shared" ref="W12:Z12" si="3">W8/V8-1</f>
        <v>0.20013069759843161</v>
      </c>
      <c r="X12" s="19">
        <f t="shared" si="3"/>
        <v>0.20378437244759051</v>
      </c>
      <c r="Y12" s="19">
        <f t="shared" si="3"/>
        <v>0.16046590523577975</v>
      </c>
      <c r="Z12" s="19">
        <f t="shared" si="3"/>
        <v>0.20990060417072698</v>
      </c>
      <c r="AR12" s="19"/>
    </row>
    <row r="13" spans="1:149" s="47" customFormat="1" ht="12.75" customHeight="1" x14ac:dyDescent="0.2">
      <c r="B13" s="19" t="s">
        <v>133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V13" s="19"/>
      <c r="W13" s="19">
        <f t="shared" ref="W13:Z13" si="4">W9/V9-1</f>
        <v>0.15775533852011248</v>
      </c>
      <c r="X13" s="19">
        <f t="shared" si="4"/>
        <v>5.7763797540749229E-2</v>
      </c>
      <c r="Y13" s="19">
        <f t="shared" si="4"/>
        <v>0.11503108948364416</v>
      </c>
      <c r="Z13" s="19">
        <f t="shared" si="4"/>
        <v>5.600678870166087E-2</v>
      </c>
      <c r="AR13" s="19"/>
    </row>
    <row r="14" spans="1:149" ht="12.75" customHeight="1" x14ac:dyDescent="0.2"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Y14" s="16"/>
      <c r="Z14" s="16"/>
      <c r="AR14" s="12"/>
    </row>
    <row r="15" spans="1:149" ht="12.75" customHeight="1" x14ac:dyDescent="0.2"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Y15" s="16"/>
      <c r="Z15" s="19">
        <f>Z5/Y5-1</f>
        <v>-0.2239633548355352</v>
      </c>
      <c r="AR15" s="1"/>
    </row>
    <row r="16" spans="1:149" ht="12.75" customHeight="1" x14ac:dyDescent="0.2"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1"/>
    </row>
    <row r="17" spans="1:149" ht="12.75" customHeight="1" x14ac:dyDescent="0.2"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AR17" s="1"/>
    </row>
    <row r="18" spans="1:149" ht="12.75" customHeight="1" x14ac:dyDescent="0.2">
      <c r="A18" s="16"/>
      <c r="B18" s="16" t="s">
        <v>44</v>
      </c>
      <c r="C18" s="21"/>
      <c r="D18" s="21"/>
      <c r="E18" s="21"/>
      <c r="F18" s="21"/>
      <c r="G18" s="21">
        <v>13982</v>
      </c>
      <c r="H18" s="21">
        <v>14128</v>
      </c>
      <c r="I18" s="21">
        <v>13869</v>
      </c>
      <c r="J18" s="21">
        <f>55673-I18-H18-G18</f>
        <v>13694</v>
      </c>
      <c r="K18" s="21">
        <v>12366</v>
      </c>
      <c r="L18" s="21">
        <v>12597</v>
      </c>
      <c r="M18" s="21">
        <v>12327</v>
      </c>
      <c r="N18" s="16">
        <f>49911-M18-L18-K18</f>
        <v>12621</v>
      </c>
      <c r="O18" s="21">
        <v>12391</v>
      </c>
      <c r="P18" s="21">
        <v>13018</v>
      </c>
      <c r="Q18" s="21"/>
      <c r="R18" s="21"/>
      <c r="S18" s="16"/>
      <c r="T18" s="16"/>
      <c r="U18" s="16"/>
      <c r="V18" s="16">
        <v>60721</v>
      </c>
      <c r="W18" s="16">
        <v>59453</v>
      </c>
      <c r="X18" s="16">
        <v>57655</v>
      </c>
      <c r="Y18" s="16">
        <f t="shared" ref="Y18:Y20" si="5">SUM(G18:J18)</f>
        <v>55673</v>
      </c>
      <c r="Z18" s="16">
        <f t="shared" ref="Z18:Z20" si="6">SUM(K18:N18)</f>
        <v>49911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</row>
    <row r="19" spans="1:149" ht="12.75" customHeight="1" x14ac:dyDescent="0.2">
      <c r="A19" s="16"/>
      <c r="B19" s="16" t="s">
        <v>46</v>
      </c>
      <c r="C19" s="21"/>
      <c r="D19" s="21"/>
      <c r="E19" s="21"/>
      <c r="F19" s="21"/>
      <c r="G19" s="21">
        <v>7736</v>
      </c>
      <c r="H19" s="21">
        <v>9410</v>
      </c>
      <c r="I19" s="21">
        <v>8034</v>
      </c>
      <c r="J19" s="21">
        <f>35063-I19-H19-G19</f>
        <v>9883</v>
      </c>
      <c r="K19" s="21">
        <v>6757</v>
      </c>
      <c r="L19" s="21">
        <v>7733</v>
      </c>
      <c r="M19" s="21">
        <v>6501</v>
      </c>
      <c r="N19" s="16">
        <f>29967-M19-L19-K19</f>
        <v>8976</v>
      </c>
      <c r="O19" s="21">
        <v>5879</v>
      </c>
      <c r="P19" s="21">
        <v>6792</v>
      </c>
      <c r="Q19" s="21"/>
      <c r="R19" s="21"/>
      <c r="S19" s="16"/>
      <c r="T19" s="16"/>
      <c r="U19" s="16"/>
      <c r="V19" s="16">
        <v>44063</v>
      </c>
      <c r="W19" s="16">
        <v>43014</v>
      </c>
      <c r="X19" s="16">
        <v>38666</v>
      </c>
      <c r="Y19" s="16">
        <f t="shared" si="5"/>
        <v>35063</v>
      </c>
      <c r="Z19" s="16">
        <f t="shared" si="6"/>
        <v>29967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</row>
    <row r="20" spans="1:149" ht="12.75" customHeight="1" x14ac:dyDescent="0.2">
      <c r="A20" s="16"/>
      <c r="B20" s="16" t="s">
        <v>47</v>
      </c>
      <c r="C20" s="21"/>
      <c r="D20" s="21"/>
      <c r="E20" s="21"/>
      <c r="F20" s="21"/>
      <c r="G20" s="21">
        <v>517</v>
      </c>
      <c r="H20" s="21">
        <v>509</v>
      </c>
      <c r="I20" s="21">
        <v>494</v>
      </c>
      <c r="J20" s="21">
        <f>2057-I20-H20-G20</f>
        <v>537</v>
      </c>
      <c r="K20" s="21">
        <v>467</v>
      </c>
      <c r="L20" s="21">
        <v>484</v>
      </c>
      <c r="M20" s="21">
        <v>452</v>
      </c>
      <c r="N20" s="16">
        <f>1864-M20-L20-K20</f>
        <v>461</v>
      </c>
      <c r="O20" s="21">
        <v>414</v>
      </c>
      <c r="P20" s="21">
        <v>429</v>
      </c>
      <c r="Q20" s="21"/>
      <c r="R20" s="21"/>
      <c r="S20" s="16"/>
      <c r="T20" s="19"/>
      <c r="U20" s="16"/>
      <c r="V20" s="16">
        <v>2132</v>
      </c>
      <c r="W20" s="16">
        <v>2040</v>
      </c>
      <c r="X20" s="16">
        <v>2047</v>
      </c>
      <c r="Y20" s="16">
        <f t="shared" si="5"/>
        <v>2057</v>
      </c>
      <c r="Z20" s="16">
        <f t="shared" si="6"/>
        <v>1864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</row>
    <row r="21" spans="1:149" ht="12.75" customHeight="1" x14ac:dyDescent="0.2">
      <c r="A21" s="17"/>
      <c r="B21" s="17" t="s">
        <v>48</v>
      </c>
      <c r="C21" s="26"/>
      <c r="D21" s="26"/>
      <c r="E21" s="26"/>
      <c r="F21" s="26"/>
      <c r="G21" s="26">
        <f t="shared" ref="G21:P21" si="7">SUM(G18:G20)</f>
        <v>22235</v>
      </c>
      <c r="H21" s="26">
        <f t="shared" si="7"/>
        <v>24047</v>
      </c>
      <c r="I21" s="26">
        <f t="shared" si="7"/>
        <v>22397</v>
      </c>
      <c r="J21" s="26">
        <f t="shared" si="7"/>
        <v>24114</v>
      </c>
      <c r="K21" s="26">
        <f t="shared" si="7"/>
        <v>19590</v>
      </c>
      <c r="L21" s="26">
        <f t="shared" si="7"/>
        <v>20814</v>
      </c>
      <c r="M21" s="26">
        <f t="shared" si="7"/>
        <v>19280</v>
      </c>
      <c r="N21" s="26">
        <f t="shared" si="7"/>
        <v>22058</v>
      </c>
      <c r="O21" s="26">
        <f t="shared" si="7"/>
        <v>18684</v>
      </c>
      <c r="P21" s="26">
        <f t="shared" si="7"/>
        <v>20239</v>
      </c>
      <c r="Q21" s="26">
        <f>+M21*0.98</f>
        <v>18894.400000000001</v>
      </c>
      <c r="R21" s="26">
        <f>+O21*0.98</f>
        <v>18310.32</v>
      </c>
      <c r="S21" s="17"/>
      <c r="T21" s="17"/>
      <c r="U21" s="17"/>
      <c r="V21" s="26">
        <f t="shared" ref="V21:Z21" si="8">SUM(V18:V20)</f>
        <v>106916</v>
      </c>
      <c r="W21" s="26">
        <f t="shared" si="8"/>
        <v>104507</v>
      </c>
      <c r="X21" s="26">
        <f t="shared" si="8"/>
        <v>98368</v>
      </c>
      <c r="Y21" s="26">
        <f t="shared" si="8"/>
        <v>92793</v>
      </c>
      <c r="Z21" s="26">
        <f t="shared" si="8"/>
        <v>81742</v>
      </c>
      <c r="AA21" s="17">
        <f t="shared" ref="AA21:AO21" si="9">+Z21*0.99</f>
        <v>80924.58</v>
      </c>
      <c r="AB21" s="17">
        <f t="shared" si="9"/>
        <v>80115.334199999998</v>
      </c>
      <c r="AC21" s="17">
        <f t="shared" si="9"/>
        <v>79314.180857999992</v>
      </c>
      <c r="AD21" s="17">
        <f t="shared" si="9"/>
        <v>78521.039049419996</v>
      </c>
      <c r="AE21" s="17">
        <f t="shared" si="9"/>
        <v>77735.828658925791</v>
      </c>
      <c r="AF21" s="17">
        <f t="shared" si="9"/>
        <v>76958.470372336538</v>
      </c>
      <c r="AG21" s="17">
        <f t="shared" si="9"/>
        <v>76188.885668613177</v>
      </c>
      <c r="AH21" s="17">
        <f t="shared" si="9"/>
        <v>75426.996811927049</v>
      </c>
      <c r="AI21" s="17">
        <f t="shared" si="9"/>
        <v>74672.726843807774</v>
      </c>
      <c r="AJ21" s="17">
        <f t="shared" si="9"/>
        <v>73925.9995753697</v>
      </c>
      <c r="AK21" s="17">
        <f t="shared" si="9"/>
        <v>73186.739579615998</v>
      </c>
      <c r="AL21" s="17">
        <f t="shared" si="9"/>
        <v>72454.87218381984</v>
      </c>
      <c r="AM21" s="17">
        <f t="shared" si="9"/>
        <v>71730.323461981636</v>
      </c>
      <c r="AN21" s="17">
        <f t="shared" si="9"/>
        <v>71013.02022736182</v>
      </c>
      <c r="AO21" s="17">
        <f t="shared" si="9"/>
        <v>70302.8900250882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</row>
    <row r="22" spans="1:149" ht="12.75" customHeight="1" x14ac:dyDescent="0.2">
      <c r="A22" s="16"/>
      <c r="B22" s="16" t="s">
        <v>49</v>
      </c>
      <c r="C22" s="21"/>
      <c r="D22" s="21"/>
      <c r="E22" s="21"/>
      <c r="F22" s="21"/>
      <c r="G22" s="21">
        <v>9101</v>
      </c>
      <c r="H22" s="21">
        <v>9131</v>
      </c>
      <c r="I22" s="21">
        <v>8868</v>
      </c>
      <c r="J22" s="21">
        <f>36034-I22-H22-G22</f>
        <v>8934</v>
      </c>
      <c r="K22" s="21">
        <v>8278</v>
      </c>
      <c r="L22" s="21">
        <v>8431</v>
      </c>
      <c r="M22" s="21">
        <v>8067</v>
      </c>
      <c r="N22" s="21">
        <f>33126-M22-L22-K22</f>
        <v>8350</v>
      </c>
      <c r="O22" s="21">
        <v>8382</v>
      </c>
      <c r="P22" s="21">
        <v>8691</v>
      </c>
      <c r="Q22" s="21"/>
      <c r="R22" s="21"/>
      <c r="S22" s="16"/>
      <c r="T22" s="16"/>
      <c r="U22" s="16"/>
      <c r="V22" s="16"/>
      <c r="W22" s="16"/>
      <c r="X22" s="16">
        <v>37564</v>
      </c>
      <c r="Y22" s="16">
        <f t="shared" ref="Y22:Y24" si="10">SUM(G22:J22)</f>
        <v>36034</v>
      </c>
      <c r="Z22" s="16">
        <f t="shared" ref="Z22:Z24" si="11">SUM(K22:N22)</f>
        <v>33126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</row>
    <row r="23" spans="1:149" ht="12.75" customHeight="1" x14ac:dyDescent="0.2">
      <c r="A23" s="16"/>
      <c r="B23" s="16" t="s">
        <v>50</v>
      </c>
      <c r="C23" s="21"/>
      <c r="D23" s="21"/>
      <c r="E23" s="21"/>
      <c r="F23" s="21"/>
      <c r="G23" s="21">
        <v>2229</v>
      </c>
      <c r="H23" s="21">
        <v>2643</v>
      </c>
      <c r="I23" s="21">
        <v>2398</v>
      </c>
      <c r="J23" s="21">
        <f>9312-I23-H23-G23</f>
        <v>2042</v>
      </c>
      <c r="K23" s="21">
        <v>1625</v>
      </c>
      <c r="L23" s="21">
        <v>1726</v>
      </c>
      <c r="M23" s="21">
        <v>1544</v>
      </c>
      <c r="N23" s="21">
        <f>6920-M23-L23-K23</f>
        <v>2025</v>
      </c>
      <c r="O23" s="21">
        <v>1378</v>
      </c>
      <c r="P23" s="21">
        <v>1582</v>
      </c>
      <c r="Q23" s="21"/>
      <c r="R23" s="21"/>
      <c r="S23" s="16"/>
      <c r="T23" s="16"/>
      <c r="U23" s="16"/>
      <c r="V23" s="16"/>
      <c r="W23" s="16"/>
      <c r="X23" s="16">
        <v>11009</v>
      </c>
      <c r="Y23" s="16">
        <f t="shared" si="10"/>
        <v>9312</v>
      </c>
      <c r="Z23" s="16">
        <f t="shared" si="11"/>
        <v>6920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</row>
    <row r="24" spans="1:149" ht="12.75" customHeight="1" x14ac:dyDescent="0.2">
      <c r="A24" s="16"/>
      <c r="B24" s="16" t="s">
        <v>51</v>
      </c>
      <c r="C24" s="21"/>
      <c r="D24" s="21"/>
      <c r="E24" s="21"/>
      <c r="F24" s="21"/>
      <c r="G24" s="21">
        <v>278</v>
      </c>
      <c r="H24" s="21">
        <v>230</v>
      </c>
      <c r="I24" s="21">
        <v>257</v>
      </c>
      <c r="J24" s="21">
        <f>1040-I24-H24-G24</f>
        <v>275</v>
      </c>
      <c r="K24" s="21">
        <v>235</v>
      </c>
      <c r="L24" s="21">
        <v>266</v>
      </c>
      <c r="M24" s="21">
        <v>233</v>
      </c>
      <c r="N24" s="21">
        <f>1011-M24-L24-K24</f>
        <v>277</v>
      </c>
      <c r="O24" s="21">
        <v>238</v>
      </c>
      <c r="P24" s="21">
        <v>263</v>
      </c>
      <c r="Q24" s="21"/>
      <c r="R24" s="21"/>
      <c r="S24" s="16"/>
      <c r="T24" s="16"/>
      <c r="U24" s="16"/>
      <c r="V24" s="16"/>
      <c r="W24" s="16"/>
      <c r="X24" s="16">
        <v>1110</v>
      </c>
      <c r="Y24" s="16">
        <f t="shared" si="10"/>
        <v>1040</v>
      </c>
      <c r="Z24" s="16">
        <f t="shared" si="11"/>
        <v>1011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</row>
    <row r="25" spans="1:149" ht="12.75" customHeight="1" x14ac:dyDescent="0.2">
      <c r="A25" s="16"/>
      <c r="B25" s="16" t="s">
        <v>52</v>
      </c>
      <c r="C25" s="21"/>
      <c r="D25" s="21"/>
      <c r="E25" s="21"/>
      <c r="F25" s="21"/>
      <c r="G25" s="21">
        <f t="shared" ref="G25:P25" si="12">SUM(G22:G24)</f>
        <v>11608</v>
      </c>
      <c r="H25" s="21">
        <f t="shared" si="12"/>
        <v>12004</v>
      </c>
      <c r="I25" s="21">
        <f t="shared" si="12"/>
        <v>11523</v>
      </c>
      <c r="J25" s="21">
        <f t="shared" si="12"/>
        <v>11251</v>
      </c>
      <c r="K25" s="21">
        <f t="shared" si="12"/>
        <v>10138</v>
      </c>
      <c r="L25" s="21">
        <f t="shared" si="12"/>
        <v>10423</v>
      </c>
      <c r="M25" s="21">
        <f t="shared" si="12"/>
        <v>9844</v>
      </c>
      <c r="N25" s="21">
        <f t="shared" si="12"/>
        <v>10652</v>
      </c>
      <c r="O25" s="21">
        <f t="shared" si="12"/>
        <v>9998</v>
      </c>
      <c r="P25" s="21">
        <f t="shared" si="12"/>
        <v>10536</v>
      </c>
      <c r="Q25" s="21"/>
      <c r="R25" s="21"/>
      <c r="S25" s="16"/>
      <c r="T25" s="16"/>
      <c r="U25" s="16"/>
      <c r="V25" s="16"/>
      <c r="W25" s="16"/>
      <c r="X25" s="21">
        <f t="shared" ref="X25:Z25" si="13">SUM(X22:X24)</f>
        <v>49683</v>
      </c>
      <c r="Y25" s="21">
        <f t="shared" si="13"/>
        <v>46386</v>
      </c>
      <c r="Z25" s="21">
        <f t="shared" si="13"/>
        <v>41057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</row>
    <row r="26" spans="1:149" ht="12.75" customHeight="1" x14ac:dyDescent="0.2">
      <c r="A26" s="16"/>
      <c r="B26" s="16" t="s">
        <v>53</v>
      </c>
      <c r="C26" s="21"/>
      <c r="D26" s="21"/>
      <c r="E26" s="21"/>
      <c r="F26" s="21"/>
      <c r="G26" s="21">
        <f t="shared" ref="G26:P26" si="14">G18-G22</f>
        <v>4881</v>
      </c>
      <c r="H26" s="21">
        <f t="shared" si="14"/>
        <v>4997</v>
      </c>
      <c r="I26" s="21">
        <f t="shared" si="14"/>
        <v>5001</v>
      </c>
      <c r="J26" s="21">
        <f t="shared" si="14"/>
        <v>4760</v>
      </c>
      <c r="K26" s="21">
        <f t="shared" si="14"/>
        <v>4088</v>
      </c>
      <c r="L26" s="21">
        <f t="shared" si="14"/>
        <v>4166</v>
      </c>
      <c r="M26" s="21">
        <f t="shared" si="14"/>
        <v>4260</v>
      </c>
      <c r="N26" s="21">
        <f t="shared" si="14"/>
        <v>4271</v>
      </c>
      <c r="O26" s="21">
        <f t="shared" si="14"/>
        <v>4009</v>
      </c>
      <c r="P26" s="21">
        <f t="shared" si="14"/>
        <v>4327</v>
      </c>
      <c r="Q26" s="21"/>
      <c r="R26" s="21"/>
      <c r="S26" s="16"/>
      <c r="T26" s="16"/>
      <c r="U26" s="16"/>
      <c r="V26" s="16"/>
      <c r="W26" s="16"/>
      <c r="X26" s="21">
        <f t="shared" ref="X26:Z26" si="15">X18-X22</f>
        <v>20091</v>
      </c>
      <c r="Y26" s="21">
        <f t="shared" si="15"/>
        <v>19639</v>
      </c>
      <c r="Z26" s="21">
        <f t="shared" si="15"/>
        <v>16785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</row>
    <row r="27" spans="1:149" ht="12.75" customHeight="1" x14ac:dyDescent="0.2">
      <c r="A27" s="16"/>
      <c r="B27" s="16" t="s">
        <v>54</v>
      </c>
      <c r="C27" s="21"/>
      <c r="D27" s="21"/>
      <c r="E27" s="21"/>
      <c r="F27" s="21"/>
      <c r="G27" s="21">
        <f t="shared" ref="G27:P27" si="16">G19-G23</f>
        <v>5507</v>
      </c>
      <c r="H27" s="21">
        <f t="shared" si="16"/>
        <v>6767</v>
      </c>
      <c r="I27" s="21">
        <f t="shared" si="16"/>
        <v>5636</v>
      </c>
      <c r="J27" s="21">
        <f t="shared" si="16"/>
        <v>7841</v>
      </c>
      <c r="K27" s="21">
        <f t="shared" si="16"/>
        <v>5132</v>
      </c>
      <c r="L27" s="21">
        <f t="shared" si="16"/>
        <v>6007</v>
      </c>
      <c r="M27" s="21">
        <f t="shared" si="16"/>
        <v>4957</v>
      </c>
      <c r="N27" s="21">
        <f t="shared" si="16"/>
        <v>6951</v>
      </c>
      <c r="O27" s="21">
        <f t="shared" si="16"/>
        <v>4501</v>
      </c>
      <c r="P27" s="21">
        <f t="shared" si="16"/>
        <v>5210</v>
      </c>
      <c r="Q27" s="21"/>
      <c r="R27" s="21"/>
      <c r="S27" s="16"/>
      <c r="T27" s="16"/>
      <c r="U27" s="16"/>
      <c r="V27" s="16"/>
      <c r="W27" s="16"/>
      <c r="X27" s="21">
        <f t="shared" ref="X27:Z27" si="17">X19-X23</f>
        <v>27657</v>
      </c>
      <c r="Y27" s="21">
        <f t="shared" si="17"/>
        <v>25751</v>
      </c>
      <c r="Z27" s="21">
        <f t="shared" si="17"/>
        <v>23047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34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</row>
    <row r="28" spans="1:149" ht="12.75" customHeight="1" x14ac:dyDescent="0.2">
      <c r="A28" s="16"/>
      <c r="B28" s="16" t="s">
        <v>55</v>
      </c>
      <c r="C28" s="21"/>
      <c r="D28" s="21"/>
      <c r="E28" s="21"/>
      <c r="F28" s="21"/>
      <c r="G28" s="21">
        <f t="shared" ref="G28:P28" si="18">G20-G24</f>
        <v>239</v>
      </c>
      <c r="H28" s="21">
        <f t="shared" si="18"/>
        <v>279</v>
      </c>
      <c r="I28" s="21">
        <f t="shared" si="18"/>
        <v>237</v>
      </c>
      <c r="J28" s="21">
        <f t="shared" si="18"/>
        <v>262</v>
      </c>
      <c r="K28" s="21">
        <f t="shared" si="18"/>
        <v>232</v>
      </c>
      <c r="L28" s="21">
        <f t="shared" si="18"/>
        <v>218</v>
      </c>
      <c r="M28" s="21">
        <f t="shared" si="18"/>
        <v>219</v>
      </c>
      <c r="N28" s="21">
        <f t="shared" si="18"/>
        <v>184</v>
      </c>
      <c r="O28" s="21">
        <f t="shared" si="18"/>
        <v>176</v>
      </c>
      <c r="P28" s="21">
        <f t="shared" si="18"/>
        <v>166</v>
      </c>
      <c r="Q28" s="21"/>
      <c r="R28" s="21"/>
      <c r="S28" s="16"/>
      <c r="T28" s="16"/>
      <c r="U28" s="16"/>
      <c r="V28" s="16"/>
      <c r="W28" s="16"/>
      <c r="X28" s="21">
        <f t="shared" ref="X28:Z28" si="19">X20-X24</f>
        <v>937</v>
      </c>
      <c r="Y28" s="21">
        <f t="shared" si="19"/>
        <v>1017</v>
      </c>
      <c r="Z28" s="21">
        <f t="shared" si="19"/>
        <v>853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</row>
    <row r="29" spans="1:149" ht="12.75" customHeight="1" x14ac:dyDescent="0.2">
      <c r="A29" s="16"/>
      <c r="B29" s="16" t="s">
        <v>56</v>
      </c>
      <c r="C29" s="21"/>
      <c r="D29" s="21"/>
      <c r="E29" s="21"/>
      <c r="F29" s="21"/>
      <c r="G29" s="21">
        <f t="shared" ref="G29:P29" si="20">G21-G25</f>
        <v>10627</v>
      </c>
      <c r="H29" s="21">
        <f t="shared" si="20"/>
        <v>12043</v>
      </c>
      <c r="I29" s="21">
        <f t="shared" si="20"/>
        <v>10874</v>
      </c>
      <c r="J29" s="21">
        <f t="shared" si="20"/>
        <v>12863</v>
      </c>
      <c r="K29" s="21">
        <f t="shared" si="20"/>
        <v>9452</v>
      </c>
      <c r="L29" s="21">
        <f t="shared" si="20"/>
        <v>10391</v>
      </c>
      <c r="M29" s="21">
        <f t="shared" si="20"/>
        <v>9436</v>
      </c>
      <c r="N29" s="21">
        <f t="shared" si="20"/>
        <v>11406</v>
      </c>
      <c r="O29" s="21">
        <f t="shared" si="20"/>
        <v>8686</v>
      </c>
      <c r="P29" s="21">
        <f t="shared" si="20"/>
        <v>9703</v>
      </c>
      <c r="Q29" s="21"/>
      <c r="R29" s="21"/>
      <c r="S29" s="16"/>
      <c r="T29" s="16"/>
      <c r="U29" s="16"/>
      <c r="V29" s="16"/>
      <c r="W29" s="16"/>
      <c r="X29" s="21">
        <f t="shared" ref="X29:Z29" si="21">X21-X25</f>
        <v>48685</v>
      </c>
      <c r="Y29" s="21">
        <f t="shared" si="21"/>
        <v>46407</v>
      </c>
      <c r="Z29" s="21">
        <f t="shared" si="21"/>
        <v>40685</v>
      </c>
      <c r="AA29" s="16">
        <f t="shared" ref="AA29:AO29" si="22">+AA21*0.5</f>
        <v>40462.29</v>
      </c>
      <c r="AB29" s="16">
        <f t="shared" si="22"/>
        <v>40057.667099999999</v>
      </c>
      <c r="AC29" s="16">
        <f t="shared" si="22"/>
        <v>39657.090428999996</v>
      </c>
      <c r="AD29" s="16">
        <f t="shared" si="22"/>
        <v>39260.519524709998</v>
      </c>
      <c r="AE29" s="16">
        <f t="shared" si="22"/>
        <v>38867.914329462896</v>
      </c>
      <c r="AF29" s="16">
        <f t="shared" si="22"/>
        <v>38479.235186168269</v>
      </c>
      <c r="AG29" s="16">
        <f t="shared" si="22"/>
        <v>38094.442834306588</v>
      </c>
      <c r="AH29" s="16">
        <f t="shared" si="22"/>
        <v>37713.498405963524</v>
      </c>
      <c r="AI29" s="16">
        <f t="shared" si="22"/>
        <v>37336.363421903887</v>
      </c>
      <c r="AJ29" s="16">
        <f t="shared" si="22"/>
        <v>36962.99978768485</v>
      </c>
      <c r="AK29" s="16">
        <f t="shared" si="22"/>
        <v>36593.369789807999</v>
      </c>
      <c r="AL29" s="16">
        <f t="shared" si="22"/>
        <v>36227.43609190992</v>
      </c>
      <c r="AM29" s="16">
        <f t="shared" si="22"/>
        <v>35865.161730990818</v>
      </c>
      <c r="AN29" s="16">
        <f t="shared" si="22"/>
        <v>35506.51011368091</v>
      </c>
      <c r="AO29" s="16">
        <f t="shared" si="22"/>
        <v>35151.4450125441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</row>
    <row r="30" spans="1:149" ht="12.75" customHeight="1" x14ac:dyDescent="0.2">
      <c r="A30" s="16"/>
      <c r="B30" s="16" t="s">
        <v>57</v>
      </c>
      <c r="C30" s="21"/>
      <c r="D30" s="21"/>
      <c r="E30" s="21"/>
      <c r="F30" s="21"/>
      <c r="G30" s="21">
        <v>6272</v>
      </c>
      <c r="H30" s="21">
        <v>5593</v>
      </c>
      <c r="I30" s="21">
        <v>5281</v>
      </c>
      <c r="J30" s="21">
        <f>23180-I30-H30-G30</f>
        <v>6034</v>
      </c>
      <c r="K30" s="21">
        <v>5362</v>
      </c>
      <c r="L30" s="21">
        <v>5179</v>
      </c>
      <c r="M30" s="21">
        <v>4731</v>
      </c>
      <c r="N30" s="21">
        <f>20430-M30-L30-K30</f>
        <v>5158</v>
      </c>
      <c r="O30" s="21">
        <v>6012</v>
      </c>
      <c r="P30" s="21">
        <v>5349</v>
      </c>
      <c r="Q30" s="21"/>
      <c r="R30" s="21"/>
      <c r="S30" s="16"/>
      <c r="T30" s="16"/>
      <c r="U30" s="16"/>
      <c r="V30" s="16"/>
      <c r="W30" s="16"/>
      <c r="X30" s="16">
        <v>23451</v>
      </c>
      <c r="Y30" s="16">
        <f t="shared" ref="Y30:Y31" si="23">SUM(G30:J30)</f>
        <v>23180</v>
      </c>
      <c r="Z30" s="16">
        <f t="shared" ref="Z30:Z31" si="24">SUM(K30:N30)</f>
        <v>20430</v>
      </c>
      <c r="AA30" s="16">
        <f t="shared" ref="AA30:AO30" si="25">+Z30*0.99</f>
        <v>20225.7</v>
      </c>
      <c r="AB30" s="16">
        <f t="shared" si="25"/>
        <v>20023.442999999999</v>
      </c>
      <c r="AC30" s="16">
        <f t="shared" si="25"/>
        <v>19823.208569999999</v>
      </c>
      <c r="AD30" s="16">
        <f t="shared" si="25"/>
        <v>19624.976484299998</v>
      </c>
      <c r="AE30" s="16">
        <f t="shared" si="25"/>
        <v>19428.726719456998</v>
      </c>
      <c r="AF30" s="16">
        <f t="shared" si="25"/>
        <v>19234.439452262428</v>
      </c>
      <c r="AG30" s="16">
        <f t="shared" si="25"/>
        <v>19042.095057739803</v>
      </c>
      <c r="AH30" s="16">
        <f t="shared" si="25"/>
        <v>18851.674107162406</v>
      </c>
      <c r="AI30" s="16">
        <f t="shared" si="25"/>
        <v>18663.157366090782</v>
      </c>
      <c r="AJ30" s="16">
        <f t="shared" si="25"/>
        <v>18476.525792429875</v>
      </c>
      <c r="AK30" s="16">
        <f t="shared" si="25"/>
        <v>18291.760534505574</v>
      </c>
      <c r="AL30" s="16">
        <f t="shared" si="25"/>
        <v>18108.842929160517</v>
      </c>
      <c r="AM30" s="16">
        <f t="shared" si="25"/>
        <v>17927.754499868912</v>
      </c>
      <c r="AN30" s="16">
        <f t="shared" si="25"/>
        <v>17748.476954870224</v>
      </c>
      <c r="AO30" s="16">
        <f t="shared" si="25"/>
        <v>17570.99218532152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</row>
    <row r="31" spans="1:149" ht="12.75" customHeight="1" x14ac:dyDescent="0.2">
      <c r="A31" s="16"/>
      <c r="B31" s="16" t="s">
        <v>58</v>
      </c>
      <c r="C31" s="21"/>
      <c r="D31" s="21"/>
      <c r="E31" s="21"/>
      <c r="F31" s="21"/>
      <c r="G31" s="21">
        <v>1402</v>
      </c>
      <c r="H31" s="21">
        <v>1361</v>
      </c>
      <c r="I31" s="21">
        <v>1354</v>
      </c>
      <c r="J31" s="21">
        <f>5437-I31-H31-G31</f>
        <v>1320</v>
      </c>
      <c r="K31" s="21">
        <v>1298</v>
      </c>
      <c r="L31" s="21">
        <v>1300</v>
      </c>
      <c r="M31" s="21">
        <v>1287</v>
      </c>
      <c r="N31" s="21">
        <f>5247-M31-L31-K31</f>
        <v>1362</v>
      </c>
      <c r="O31" s="21">
        <v>1458</v>
      </c>
      <c r="P31" s="21">
        <v>1465</v>
      </c>
      <c r="Q31" s="21"/>
      <c r="R31" s="21"/>
      <c r="S31" s="16"/>
      <c r="T31" s="16"/>
      <c r="U31" s="16"/>
      <c r="V31" s="16"/>
      <c r="W31" s="16"/>
      <c r="X31" s="16">
        <v>5743</v>
      </c>
      <c r="Y31" s="16">
        <f t="shared" si="23"/>
        <v>5437</v>
      </c>
      <c r="Z31" s="16">
        <f t="shared" si="24"/>
        <v>5247</v>
      </c>
      <c r="AA31" s="16">
        <f t="shared" ref="AA31:AO31" si="26">+Z31*0.99</f>
        <v>5194.53</v>
      </c>
      <c r="AB31" s="16">
        <f t="shared" si="26"/>
        <v>5142.5846999999994</v>
      </c>
      <c r="AC31" s="16">
        <f t="shared" si="26"/>
        <v>5091.158852999999</v>
      </c>
      <c r="AD31" s="16">
        <f t="shared" si="26"/>
        <v>5040.2472644699992</v>
      </c>
      <c r="AE31" s="16">
        <f t="shared" si="26"/>
        <v>4989.8447918252996</v>
      </c>
      <c r="AF31" s="16">
        <f t="shared" si="26"/>
        <v>4939.9463439070469</v>
      </c>
      <c r="AG31" s="16">
        <f t="shared" si="26"/>
        <v>4890.5468804679767</v>
      </c>
      <c r="AH31" s="16">
        <f t="shared" si="26"/>
        <v>4841.6414116632968</v>
      </c>
      <c r="AI31" s="16">
        <f t="shared" si="26"/>
        <v>4793.2249975466639</v>
      </c>
      <c r="AJ31" s="16">
        <f t="shared" si="26"/>
        <v>4745.2927475711967</v>
      </c>
      <c r="AK31" s="16">
        <f t="shared" si="26"/>
        <v>4697.8398200954844</v>
      </c>
      <c r="AL31" s="16">
        <f t="shared" si="26"/>
        <v>4650.8614218945295</v>
      </c>
      <c r="AM31" s="16">
        <f t="shared" si="26"/>
        <v>4604.3528076755838</v>
      </c>
      <c r="AN31" s="16">
        <f t="shared" si="26"/>
        <v>4558.3092795988277</v>
      </c>
      <c r="AO31" s="16">
        <f t="shared" si="26"/>
        <v>4512.726186802839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</row>
    <row r="32" spans="1:149" ht="12.75" customHeight="1" x14ac:dyDescent="0.2">
      <c r="A32" s="16"/>
      <c r="B32" s="16" t="s">
        <v>59</v>
      </c>
      <c r="C32" s="21"/>
      <c r="D32" s="21"/>
      <c r="E32" s="21"/>
      <c r="F32" s="21"/>
      <c r="G32" s="21">
        <f t="shared" ref="G32:P32" si="27">G31+G30</f>
        <v>7674</v>
      </c>
      <c r="H32" s="21">
        <f t="shared" si="27"/>
        <v>6954</v>
      </c>
      <c r="I32" s="21">
        <f t="shared" si="27"/>
        <v>6635</v>
      </c>
      <c r="J32" s="21">
        <f t="shared" si="27"/>
        <v>7354</v>
      </c>
      <c r="K32" s="21">
        <f t="shared" si="27"/>
        <v>6660</v>
      </c>
      <c r="L32" s="21">
        <f t="shared" si="27"/>
        <v>6479</v>
      </c>
      <c r="M32" s="21">
        <f t="shared" si="27"/>
        <v>6018</v>
      </c>
      <c r="N32" s="21">
        <f t="shared" si="27"/>
        <v>6520</v>
      </c>
      <c r="O32" s="21">
        <f t="shared" si="27"/>
        <v>7470</v>
      </c>
      <c r="P32" s="21">
        <f t="shared" si="27"/>
        <v>6814</v>
      </c>
      <c r="Q32" s="21"/>
      <c r="R32" s="21"/>
      <c r="S32" s="16"/>
      <c r="T32" s="16"/>
      <c r="U32" s="16"/>
      <c r="V32" s="16"/>
      <c r="W32" s="16"/>
      <c r="X32" s="21">
        <f t="shared" ref="X32" si="28">X31+X30</f>
        <v>29194</v>
      </c>
      <c r="Y32" s="21">
        <f t="shared" ref="Y32:AO32" si="29">Y31+Y30</f>
        <v>28617</v>
      </c>
      <c r="Z32" s="21">
        <f t="shared" si="29"/>
        <v>25677</v>
      </c>
      <c r="AA32" s="21">
        <f t="shared" si="29"/>
        <v>25420.23</v>
      </c>
      <c r="AB32" s="21">
        <f t="shared" si="29"/>
        <v>25166.027699999999</v>
      </c>
      <c r="AC32" s="21">
        <f t="shared" si="29"/>
        <v>24914.367422999996</v>
      </c>
      <c r="AD32" s="21">
        <f t="shared" si="29"/>
        <v>24665.223748769997</v>
      </c>
      <c r="AE32" s="21">
        <f t="shared" si="29"/>
        <v>24418.571511282298</v>
      </c>
      <c r="AF32" s="21">
        <f t="shared" si="29"/>
        <v>24174.385796169474</v>
      </c>
      <c r="AG32" s="21">
        <f t="shared" si="29"/>
        <v>23932.64193820778</v>
      </c>
      <c r="AH32" s="21">
        <f t="shared" si="29"/>
        <v>23693.315518825701</v>
      </c>
      <c r="AI32" s="21">
        <f t="shared" si="29"/>
        <v>23456.382363637444</v>
      </c>
      <c r="AJ32" s="21">
        <f t="shared" si="29"/>
        <v>23221.81854000107</v>
      </c>
      <c r="AK32" s="21">
        <f t="shared" si="29"/>
        <v>22989.600354601058</v>
      </c>
      <c r="AL32" s="21">
        <f t="shared" si="29"/>
        <v>22759.704351055047</v>
      </c>
      <c r="AM32" s="21">
        <f t="shared" si="29"/>
        <v>22532.107307544495</v>
      </c>
      <c r="AN32" s="21">
        <f t="shared" si="29"/>
        <v>22306.786234469051</v>
      </c>
      <c r="AO32" s="21">
        <f t="shared" si="29"/>
        <v>22083.71837212436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</row>
    <row r="33" spans="1:149" ht="12.75" customHeight="1" x14ac:dyDescent="0.2">
      <c r="A33" s="16"/>
      <c r="B33" s="16" t="s">
        <v>60</v>
      </c>
      <c r="C33" s="21"/>
      <c r="D33" s="21"/>
      <c r="E33" s="21"/>
      <c r="F33" s="21"/>
      <c r="G33" s="21">
        <f t="shared" ref="G33:P33" si="30">G29-G32</f>
        <v>2953</v>
      </c>
      <c r="H33" s="21">
        <f t="shared" si="30"/>
        <v>5089</v>
      </c>
      <c r="I33" s="21">
        <f t="shared" si="30"/>
        <v>4239</v>
      </c>
      <c r="J33" s="21">
        <f t="shared" si="30"/>
        <v>5509</v>
      </c>
      <c r="K33" s="21">
        <f t="shared" si="30"/>
        <v>2792</v>
      </c>
      <c r="L33" s="21">
        <f t="shared" si="30"/>
        <v>3912</v>
      </c>
      <c r="M33" s="21">
        <f t="shared" si="30"/>
        <v>3418</v>
      </c>
      <c r="N33" s="21">
        <f t="shared" si="30"/>
        <v>4886</v>
      </c>
      <c r="O33" s="21">
        <f t="shared" si="30"/>
        <v>1216</v>
      </c>
      <c r="P33" s="21">
        <f t="shared" si="30"/>
        <v>2889</v>
      </c>
      <c r="Q33" s="21"/>
      <c r="R33" s="21"/>
      <c r="S33" s="16"/>
      <c r="T33" s="16"/>
      <c r="U33" s="16"/>
      <c r="V33" s="16"/>
      <c r="W33" s="16"/>
      <c r="X33" s="21">
        <f t="shared" ref="X33" si="31">X29-X32</f>
        <v>19491</v>
      </c>
      <c r="Y33" s="21">
        <f t="shared" ref="Y33:AO33" si="32">Y29-Y32</f>
        <v>17790</v>
      </c>
      <c r="Z33" s="21">
        <f t="shared" si="32"/>
        <v>15008</v>
      </c>
      <c r="AA33" s="21">
        <f t="shared" si="32"/>
        <v>15042.060000000001</v>
      </c>
      <c r="AB33" s="21">
        <f t="shared" si="32"/>
        <v>14891.6394</v>
      </c>
      <c r="AC33" s="21">
        <f t="shared" si="32"/>
        <v>14742.723006</v>
      </c>
      <c r="AD33" s="21">
        <f t="shared" si="32"/>
        <v>14595.295775940001</v>
      </c>
      <c r="AE33" s="21">
        <f t="shared" si="32"/>
        <v>14449.342818180598</v>
      </c>
      <c r="AF33" s="21">
        <f t="shared" si="32"/>
        <v>14304.849389998795</v>
      </c>
      <c r="AG33" s="21">
        <f t="shared" si="32"/>
        <v>14161.800896098808</v>
      </c>
      <c r="AH33" s="21">
        <f t="shared" si="32"/>
        <v>14020.182887137824</v>
      </c>
      <c r="AI33" s="21">
        <f t="shared" si="32"/>
        <v>13879.981058266443</v>
      </c>
      <c r="AJ33" s="21">
        <f t="shared" si="32"/>
        <v>13741.18124768378</v>
      </c>
      <c r="AK33" s="21">
        <f t="shared" si="32"/>
        <v>13603.769435206941</v>
      </c>
      <c r="AL33" s="21">
        <f t="shared" si="32"/>
        <v>13467.731740854873</v>
      </c>
      <c r="AM33" s="21">
        <f t="shared" si="32"/>
        <v>13333.054423446323</v>
      </c>
      <c r="AN33" s="21">
        <f t="shared" si="32"/>
        <v>13199.723879211859</v>
      </c>
      <c r="AO33" s="21">
        <f t="shared" si="32"/>
        <v>13067.72664041974</v>
      </c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</row>
    <row r="34" spans="1:149" ht="12.75" customHeight="1" x14ac:dyDescent="0.2">
      <c r="A34" s="16"/>
      <c r="B34" s="16" t="s">
        <v>61</v>
      </c>
      <c r="C34" s="21"/>
      <c r="D34" s="21"/>
      <c r="E34" s="21"/>
      <c r="F34" s="21"/>
      <c r="G34" s="21">
        <f>207+127-105</f>
        <v>229</v>
      </c>
      <c r="H34" s="21">
        <f>191+202-136</f>
        <v>257</v>
      </c>
      <c r="I34" s="21">
        <f>145+103-126</f>
        <v>122</v>
      </c>
      <c r="J34" s="21">
        <f>742+1938-484-I34-H34-G34</f>
        <v>1588</v>
      </c>
      <c r="K34" s="21">
        <f>173+143-108</f>
        <v>208</v>
      </c>
      <c r="L34" s="21">
        <f>128+301-115</f>
        <v>314</v>
      </c>
      <c r="M34" s="21">
        <f>188+133-117</f>
        <v>204</v>
      </c>
      <c r="N34" s="21">
        <f>682+724-468-M34-L34-K34</f>
        <v>212</v>
      </c>
      <c r="O34" s="21">
        <f>217-253-147</f>
        <v>-183</v>
      </c>
      <c r="P34" s="21">
        <f>365-37-167</f>
        <v>161</v>
      </c>
      <c r="Q34" s="21"/>
      <c r="R34" s="21"/>
      <c r="S34" s="16"/>
      <c r="T34" s="16"/>
      <c r="U34" s="16"/>
      <c r="V34" s="16"/>
      <c r="W34" s="16"/>
      <c r="X34" s="16">
        <v>333</v>
      </c>
      <c r="Y34" s="16">
        <f>SUM(G34:J34)</f>
        <v>2196</v>
      </c>
      <c r="Z34" s="16">
        <f>SUM(K34:N34)</f>
        <v>938</v>
      </c>
      <c r="AA34" s="16">
        <f t="shared" ref="AA34:AO34" si="33">1500+(Z63*$AR$41)</f>
        <v>1183.05</v>
      </c>
      <c r="AB34" s="16">
        <f t="shared" si="33"/>
        <v>1312.85088</v>
      </c>
      <c r="AC34" s="16">
        <f t="shared" si="33"/>
        <v>1442.4868022400001</v>
      </c>
      <c r="AD34" s="16">
        <f t="shared" si="33"/>
        <v>1571.96848070592</v>
      </c>
      <c r="AE34" s="16">
        <f t="shared" si="33"/>
        <v>1701.3065947590874</v>
      </c>
      <c r="AF34" s="16">
        <f t="shared" si="33"/>
        <v>1830.5117900626049</v>
      </c>
      <c r="AG34" s="16">
        <f t="shared" si="33"/>
        <v>1959.5946795030961</v>
      </c>
      <c r="AH34" s="16">
        <f t="shared" si="33"/>
        <v>2088.5658441079113</v>
      </c>
      <c r="AI34" s="16">
        <f t="shared" si="33"/>
        <v>2217.4358339578771</v>
      </c>
      <c r="AJ34" s="16">
        <f t="shared" si="33"/>
        <v>2346.2151690956716</v>
      </c>
      <c r="AK34" s="16">
        <f t="shared" si="33"/>
        <v>2474.9143404299075</v>
      </c>
      <c r="AL34" s="16">
        <f t="shared" si="33"/>
        <v>2603.543810635002</v>
      </c>
      <c r="AM34" s="16">
        <f t="shared" si="33"/>
        <v>2732.1140150469209</v>
      </c>
      <c r="AN34" s="16">
        <f t="shared" si="33"/>
        <v>2860.6353625548672</v>
      </c>
      <c r="AO34" s="16">
        <f t="shared" si="33"/>
        <v>2989.118236489001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</row>
    <row r="35" spans="1:149" ht="12.75" customHeight="1" x14ac:dyDescent="0.2">
      <c r="A35" s="16"/>
      <c r="B35" s="16" t="s">
        <v>62</v>
      </c>
      <c r="C35" s="21"/>
      <c r="D35" s="21"/>
      <c r="E35" s="21"/>
      <c r="F35" s="21"/>
      <c r="G35" s="21">
        <f t="shared" ref="G35:P35" si="34">+G33+G34</f>
        <v>3182</v>
      </c>
      <c r="H35" s="21">
        <f t="shared" si="34"/>
        <v>5346</v>
      </c>
      <c r="I35" s="21">
        <f t="shared" si="34"/>
        <v>4361</v>
      </c>
      <c r="J35" s="21">
        <f t="shared" si="34"/>
        <v>7097</v>
      </c>
      <c r="K35" s="21">
        <f t="shared" si="34"/>
        <v>3000</v>
      </c>
      <c r="L35" s="21">
        <f t="shared" si="34"/>
        <v>4226</v>
      </c>
      <c r="M35" s="21">
        <f t="shared" si="34"/>
        <v>3622</v>
      </c>
      <c r="N35" s="21">
        <f t="shared" si="34"/>
        <v>5098</v>
      </c>
      <c r="O35" s="21">
        <f t="shared" si="34"/>
        <v>1033</v>
      </c>
      <c r="P35" s="21">
        <f t="shared" si="34"/>
        <v>3050</v>
      </c>
      <c r="Q35" s="21"/>
      <c r="R35" s="21"/>
      <c r="S35" s="16"/>
      <c r="T35" s="16"/>
      <c r="U35" s="16"/>
      <c r="V35" s="16"/>
      <c r="W35" s="16"/>
      <c r="X35" s="21">
        <f t="shared" ref="X35" si="35">+X33+X34</f>
        <v>19824</v>
      </c>
      <c r="Y35" s="21">
        <f t="shared" ref="Y35:AO35" si="36">+Y33+Y34</f>
        <v>19986</v>
      </c>
      <c r="Z35" s="21">
        <f t="shared" si="36"/>
        <v>15946</v>
      </c>
      <c r="AA35" s="21">
        <f t="shared" si="36"/>
        <v>16225.11</v>
      </c>
      <c r="AB35" s="21">
        <f t="shared" si="36"/>
        <v>16204.49028</v>
      </c>
      <c r="AC35" s="21">
        <f t="shared" si="36"/>
        <v>16185.209808240001</v>
      </c>
      <c r="AD35" s="21">
        <f t="shared" si="36"/>
        <v>16167.264256645922</v>
      </c>
      <c r="AE35" s="21">
        <f t="shared" si="36"/>
        <v>16150.649412939685</v>
      </c>
      <c r="AF35" s="21">
        <f t="shared" si="36"/>
        <v>16135.3611800614</v>
      </c>
      <c r="AG35" s="21">
        <f t="shared" si="36"/>
        <v>16121.395575601904</v>
      </c>
      <c r="AH35" s="21">
        <f t="shared" si="36"/>
        <v>16108.748731245734</v>
      </c>
      <c r="AI35" s="21">
        <f t="shared" si="36"/>
        <v>16097.416892224321</v>
      </c>
      <c r="AJ35" s="21">
        <f t="shared" si="36"/>
        <v>16087.396416779451</v>
      </c>
      <c r="AK35" s="21">
        <f t="shared" si="36"/>
        <v>16078.683775636848</v>
      </c>
      <c r="AL35" s="21">
        <f t="shared" si="36"/>
        <v>16071.275551489874</v>
      </c>
      <c r="AM35" s="21">
        <f t="shared" si="36"/>
        <v>16065.168438493245</v>
      </c>
      <c r="AN35" s="21">
        <f t="shared" si="36"/>
        <v>16060.359241766726</v>
      </c>
      <c r="AO35" s="21">
        <f t="shared" si="36"/>
        <v>16056.844876908741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</row>
    <row r="36" spans="1:149" ht="12.75" customHeight="1" x14ac:dyDescent="0.2">
      <c r="A36" s="16"/>
      <c r="B36" s="16" t="s">
        <v>63</v>
      </c>
      <c r="C36" s="21"/>
      <c r="D36" s="21"/>
      <c r="E36" s="21"/>
      <c r="F36" s="21"/>
      <c r="G36" s="21">
        <v>653</v>
      </c>
      <c r="H36" s="21">
        <v>1096</v>
      </c>
      <c r="I36" s="21">
        <v>906</v>
      </c>
      <c r="J36" s="21">
        <f>4234-I36-H36-G36</f>
        <v>1579</v>
      </c>
      <c r="K36" s="21">
        <v>585</v>
      </c>
      <c r="L36" s="21">
        <v>698</v>
      </c>
      <c r="M36" s="21">
        <v>659</v>
      </c>
      <c r="N36" s="21">
        <f>2581-M36-L36-K36</f>
        <v>639</v>
      </c>
      <c r="O36" s="21">
        <v>-983</v>
      </c>
      <c r="P36" s="21">
        <v>544</v>
      </c>
      <c r="Q36" s="21"/>
      <c r="R36" s="21"/>
      <c r="S36" s="16"/>
      <c r="T36" s="16"/>
      <c r="U36" s="16"/>
      <c r="V36" s="16"/>
      <c r="W36" s="16"/>
      <c r="X36" s="16">
        <f>SUM(F36:I36)</f>
        <v>2655</v>
      </c>
      <c r="Y36" s="16">
        <f>SUM(G36:J36)</f>
        <v>4234</v>
      </c>
      <c r="Z36" s="16">
        <f>SUM(K36:N36)</f>
        <v>2581</v>
      </c>
      <c r="AA36" s="16">
        <f t="shared" ref="AA36:AO36" si="37">+AA35*0.2</f>
        <v>3245.0220000000004</v>
      </c>
      <c r="AB36" s="16">
        <f t="shared" si="37"/>
        <v>3240.898056</v>
      </c>
      <c r="AC36" s="16">
        <f t="shared" si="37"/>
        <v>3237.0419616480003</v>
      </c>
      <c r="AD36" s="16">
        <f t="shared" si="37"/>
        <v>3233.4528513291843</v>
      </c>
      <c r="AE36" s="16">
        <f t="shared" si="37"/>
        <v>3230.1298825879371</v>
      </c>
      <c r="AF36" s="16">
        <f t="shared" si="37"/>
        <v>3227.07223601228</v>
      </c>
      <c r="AG36" s="16">
        <f t="shared" si="37"/>
        <v>3224.279115120381</v>
      </c>
      <c r="AH36" s="16">
        <f t="shared" si="37"/>
        <v>3221.7497462491469</v>
      </c>
      <c r="AI36" s="16">
        <f t="shared" si="37"/>
        <v>3219.4833784448642</v>
      </c>
      <c r="AJ36" s="16">
        <f t="shared" si="37"/>
        <v>3217.4792833558904</v>
      </c>
      <c r="AK36" s="16">
        <f t="shared" si="37"/>
        <v>3215.7367551273696</v>
      </c>
      <c r="AL36" s="16">
        <f t="shared" si="37"/>
        <v>3214.2551102979751</v>
      </c>
      <c r="AM36" s="16">
        <f t="shared" si="37"/>
        <v>3213.0336876986494</v>
      </c>
      <c r="AN36" s="16">
        <f t="shared" si="37"/>
        <v>3212.0718483533456</v>
      </c>
      <c r="AO36" s="16">
        <f t="shared" si="37"/>
        <v>3211.3689753817484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</row>
    <row r="37" spans="1:149" ht="12.75" customHeight="1" x14ac:dyDescent="0.2">
      <c r="A37" s="17"/>
      <c r="B37" s="17" t="s">
        <v>64</v>
      </c>
      <c r="C37" s="26"/>
      <c r="D37" s="26"/>
      <c r="E37" s="26"/>
      <c r="F37" s="26"/>
      <c r="G37" s="26">
        <f t="shared" ref="G37:P37" si="38">G35-G36</f>
        <v>2529</v>
      </c>
      <c r="H37" s="26">
        <f t="shared" si="38"/>
        <v>4250</v>
      </c>
      <c r="I37" s="26">
        <f t="shared" si="38"/>
        <v>3455</v>
      </c>
      <c r="J37" s="26">
        <f t="shared" si="38"/>
        <v>5518</v>
      </c>
      <c r="K37" s="26">
        <f t="shared" si="38"/>
        <v>2415</v>
      </c>
      <c r="L37" s="26">
        <f t="shared" si="38"/>
        <v>3528</v>
      </c>
      <c r="M37" s="26">
        <f t="shared" si="38"/>
        <v>2963</v>
      </c>
      <c r="N37" s="26">
        <f t="shared" si="38"/>
        <v>4459</v>
      </c>
      <c r="O37" s="26">
        <f t="shared" si="38"/>
        <v>2016</v>
      </c>
      <c r="P37" s="26">
        <f t="shared" si="38"/>
        <v>2506</v>
      </c>
      <c r="Q37" s="26"/>
      <c r="R37" s="26"/>
      <c r="S37" s="17"/>
      <c r="T37" s="17"/>
      <c r="U37" s="17"/>
      <c r="V37" s="17"/>
      <c r="W37" s="17"/>
      <c r="X37" s="26">
        <f t="shared" ref="X37" si="39">X35-X36</f>
        <v>17169</v>
      </c>
      <c r="Y37" s="26">
        <f t="shared" ref="Y37:AO37" si="40">Y35-Y36</f>
        <v>15752</v>
      </c>
      <c r="Z37" s="26">
        <f t="shared" si="40"/>
        <v>13365</v>
      </c>
      <c r="AA37" s="26">
        <f t="shared" si="40"/>
        <v>12980.088</v>
      </c>
      <c r="AB37" s="26">
        <f t="shared" si="40"/>
        <v>12963.592224</v>
      </c>
      <c r="AC37" s="26">
        <f t="shared" si="40"/>
        <v>12948.167846592001</v>
      </c>
      <c r="AD37" s="26">
        <f t="shared" si="40"/>
        <v>12933.811405316737</v>
      </c>
      <c r="AE37" s="26">
        <f t="shared" si="40"/>
        <v>12920.519530351748</v>
      </c>
      <c r="AF37" s="26">
        <f t="shared" si="40"/>
        <v>12908.28894404912</v>
      </c>
      <c r="AG37" s="26">
        <f t="shared" si="40"/>
        <v>12897.116460481524</v>
      </c>
      <c r="AH37" s="26">
        <f t="shared" si="40"/>
        <v>12886.998984996588</v>
      </c>
      <c r="AI37" s="26">
        <f t="shared" si="40"/>
        <v>12877.933513779457</v>
      </c>
      <c r="AJ37" s="26">
        <f t="shared" si="40"/>
        <v>12869.917133423562</v>
      </c>
      <c r="AK37" s="26">
        <f t="shared" si="40"/>
        <v>12862.947020509479</v>
      </c>
      <c r="AL37" s="26">
        <f t="shared" si="40"/>
        <v>12857.0204411919</v>
      </c>
      <c r="AM37" s="26">
        <f t="shared" si="40"/>
        <v>12852.134750794596</v>
      </c>
      <c r="AN37" s="26">
        <f t="shared" si="40"/>
        <v>12848.28739341338</v>
      </c>
      <c r="AO37" s="26">
        <f t="shared" si="40"/>
        <v>12845.475901526992</v>
      </c>
      <c r="AP37" s="17">
        <f t="shared" ref="AP37:ES37" si="41">AO37*(1+$AR$42)</f>
        <v>12460.111624481182</v>
      </c>
      <c r="AQ37" s="17">
        <f t="shared" si="41"/>
        <v>12086.308275746745</v>
      </c>
      <c r="AR37" s="17">
        <f t="shared" si="41"/>
        <v>11723.719027474343</v>
      </c>
      <c r="AS37" s="17">
        <f t="shared" si="41"/>
        <v>11372.007456650112</v>
      </c>
      <c r="AT37" s="17">
        <f t="shared" si="41"/>
        <v>11030.847232950608</v>
      </c>
      <c r="AU37" s="17">
        <f t="shared" si="41"/>
        <v>10699.921815962089</v>
      </c>
      <c r="AV37" s="17">
        <f t="shared" si="41"/>
        <v>10378.924161483226</v>
      </c>
      <c r="AW37" s="17">
        <f t="shared" si="41"/>
        <v>10067.55643663873</v>
      </c>
      <c r="AX37" s="17">
        <f t="shared" si="41"/>
        <v>9765.5297435395678</v>
      </c>
      <c r="AY37" s="17">
        <f t="shared" si="41"/>
        <v>9472.5638512333808</v>
      </c>
      <c r="AZ37" s="17">
        <f t="shared" si="41"/>
        <v>9188.3869356963787</v>
      </c>
      <c r="BA37" s="17">
        <f t="shared" si="41"/>
        <v>8912.7353276254871</v>
      </c>
      <c r="BB37" s="17">
        <f t="shared" si="41"/>
        <v>8645.3532677967214</v>
      </c>
      <c r="BC37" s="17">
        <f t="shared" si="41"/>
        <v>8385.9926697628198</v>
      </c>
      <c r="BD37" s="17">
        <f t="shared" si="41"/>
        <v>8134.4128896699349</v>
      </c>
      <c r="BE37" s="17">
        <f t="shared" si="41"/>
        <v>7890.3805029798368</v>
      </c>
      <c r="BF37" s="17">
        <f t="shared" si="41"/>
        <v>7653.6690878904419</v>
      </c>
      <c r="BG37" s="17">
        <f t="shared" si="41"/>
        <v>7424.0590152537288</v>
      </c>
      <c r="BH37" s="17">
        <f t="shared" si="41"/>
        <v>7201.3372447961165</v>
      </c>
      <c r="BI37" s="17">
        <f t="shared" si="41"/>
        <v>6985.2971274522324</v>
      </c>
      <c r="BJ37" s="17">
        <f t="shared" si="41"/>
        <v>6775.7382136286651</v>
      </c>
      <c r="BK37" s="17">
        <f t="shared" si="41"/>
        <v>6572.4660672198052</v>
      </c>
      <c r="BL37" s="17">
        <f t="shared" si="41"/>
        <v>6375.2920852032112</v>
      </c>
      <c r="BM37" s="17">
        <f t="shared" si="41"/>
        <v>6184.0333226471148</v>
      </c>
      <c r="BN37" s="17">
        <f t="shared" si="41"/>
        <v>5998.512322967701</v>
      </c>
      <c r="BO37" s="17">
        <f t="shared" si="41"/>
        <v>5818.5569532786694</v>
      </c>
      <c r="BP37" s="17">
        <f t="shared" si="41"/>
        <v>5644.0002446803092</v>
      </c>
      <c r="BQ37" s="17">
        <f t="shared" si="41"/>
        <v>5474.6802373398996</v>
      </c>
      <c r="BR37" s="17">
        <f t="shared" si="41"/>
        <v>5310.4398302197023</v>
      </c>
      <c r="BS37" s="17">
        <f t="shared" si="41"/>
        <v>5151.1266353131114</v>
      </c>
      <c r="BT37" s="17">
        <f t="shared" si="41"/>
        <v>4996.5928362537179</v>
      </c>
      <c r="BU37" s="17">
        <f t="shared" si="41"/>
        <v>4846.6950511661062</v>
      </c>
      <c r="BV37" s="17">
        <f t="shared" si="41"/>
        <v>4701.2941996311229</v>
      </c>
      <c r="BW37" s="17">
        <f t="shared" si="41"/>
        <v>4560.2553736421887</v>
      </c>
      <c r="BX37" s="17">
        <f t="shared" si="41"/>
        <v>4423.4477124329233</v>
      </c>
      <c r="BY37" s="17">
        <f t="shared" si="41"/>
        <v>4290.744281059935</v>
      </c>
      <c r="BZ37" s="17">
        <f t="shared" si="41"/>
        <v>4162.0219526281371</v>
      </c>
      <c r="CA37" s="17">
        <f t="shared" si="41"/>
        <v>4037.1612940492928</v>
      </c>
      <c r="CB37" s="17">
        <f t="shared" si="41"/>
        <v>3916.046455227814</v>
      </c>
      <c r="CC37" s="17">
        <f t="shared" si="41"/>
        <v>3798.5650615709797</v>
      </c>
      <c r="CD37" s="17">
        <f t="shared" si="41"/>
        <v>3684.6081097238502</v>
      </c>
      <c r="CE37" s="17">
        <f t="shared" si="41"/>
        <v>3574.0698664321349</v>
      </c>
      <c r="CF37" s="17">
        <f t="shared" si="41"/>
        <v>3466.8477704391707</v>
      </c>
      <c r="CG37" s="17">
        <f t="shared" si="41"/>
        <v>3362.8423373259957</v>
      </c>
      <c r="CH37" s="17">
        <f t="shared" si="41"/>
        <v>3261.9570672062159</v>
      </c>
      <c r="CI37" s="17">
        <f t="shared" si="41"/>
        <v>3164.0983551900295</v>
      </c>
      <c r="CJ37" s="17">
        <f t="shared" si="41"/>
        <v>3069.1754045343287</v>
      </c>
      <c r="CK37" s="17">
        <f t="shared" si="41"/>
        <v>2977.1001423982989</v>
      </c>
      <c r="CL37" s="17">
        <f t="shared" si="41"/>
        <v>2887.7871381263499</v>
      </c>
      <c r="CM37" s="17">
        <f t="shared" si="41"/>
        <v>2801.1535239825594</v>
      </c>
      <c r="CN37" s="17">
        <f t="shared" si="41"/>
        <v>2717.1189182630824</v>
      </c>
      <c r="CO37" s="17">
        <f t="shared" si="41"/>
        <v>2635.6053507151896</v>
      </c>
      <c r="CP37" s="17">
        <f t="shared" si="41"/>
        <v>2556.5371901937337</v>
      </c>
      <c r="CQ37" s="17">
        <f t="shared" si="41"/>
        <v>2479.8410744879216</v>
      </c>
      <c r="CR37" s="17">
        <f t="shared" si="41"/>
        <v>2405.4458422532839</v>
      </c>
      <c r="CS37" s="17">
        <f t="shared" si="41"/>
        <v>2333.2824669856855</v>
      </c>
      <c r="CT37" s="17">
        <f t="shared" si="41"/>
        <v>2263.2839929761149</v>
      </c>
      <c r="CU37" s="17">
        <f t="shared" si="41"/>
        <v>2195.3854731868314</v>
      </c>
      <c r="CV37" s="17">
        <f t="shared" si="41"/>
        <v>2129.5239089912266</v>
      </c>
      <c r="CW37" s="17">
        <f t="shared" si="41"/>
        <v>2065.6381917214899</v>
      </c>
      <c r="CX37" s="17">
        <f t="shared" si="41"/>
        <v>2003.6690459698452</v>
      </c>
      <c r="CY37" s="17">
        <f t="shared" si="41"/>
        <v>1943.5589745907498</v>
      </c>
      <c r="CZ37" s="17">
        <f t="shared" si="41"/>
        <v>1885.2522053530272</v>
      </c>
      <c r="DA37" s="17">
        <f t="shared" si="41"/>
        <v>1828.6946391924364</v>
      </c>
      <c r="DB37" s="17">
        <f t="shared" si="41"/>
        <v>1773.8338000166632</v>
      </c>
      <c r="DC37" s="17">
        <f t="shared" si="41"/>
        <v>1720.6187860161633</v>
      </c>
      <c r="DD37" s="17">
        <f t="shared" si="41"/>
        <v>1669.0002224356783</v>
      </c>
      <c r="DE37" s="17">
        <f t="shared" si="41"/>
        <v>1618.930215762608</v>
      </c>
      <c r="DF37" s="17">
        <f t="shared" si="41"/>
        <v>1570.3623092897296</v>
      </c>
      <c r="DG37" s="17">
        <f t="shared" si="41"/>
        <v>1523.2514400110376</v>
      </c>
      <c r="DH37" s="17">
        <f t="shared" si="41"/>
        <v>1477.5538968107064</v>
      </c>
      <c r="DI37" s="17">
        <f t="shared" si="41"/>
        <v>1433.2272799063851</v>
      </c>
      <c r="DJ37" s="17">
        <f t="shared" si="41"/>
        <v>1390.2304615091934</v>
      </c>
      <c r="DK37" s="17">
        <f t="shared" si="41"/>
        <v>1348.5235476639175</v>
      </c>
      <c r="DL37" s="17">
        <f t="shared" si="41"/>
        <v>1308.0678412339998</v>
      </c>
      <c r="DM37" s="17">
        <f t="shared" si="41"/>
        <v>1268.8258059969799</v>
      </c>
      <c r="DN37" s="17">
        <f t="shared" si="41"/>
        <v>1230.7610318170705</v>
      </c>
      <c r="DO37" s="17">
        <f t="shared" si="41"/>
        <v>1193.8382008625583</v>
      </c>
      <c r="DP37" s="17">
        <f t="shared" si="41"/>
        <v>1158.0230548366815</v>
      </c>
      <c r="DQ37" s="17">
        <f t="shared" si="41"/>
        <v>1123.282363191581</v>
      </c>
      <c r="DR37" s="17">
        <f t="shared" si="41"/>
        <v>1089.5838922958335</v>
      </c>
      <c r="DS37" s="17">
        <f t="shared" si="41"/>
        <v>1056.8963755269585</v>
      </c>
      <c r="DT37" s="17">
        <f t="shared" si="41"/>
        <v>1025.1894842611498</v>
      </c>
      <c r="DU37" s="17">
        <f t="shared" si="41"/>
        <v>994.43379973331525</v>
      </c>
      <c r="DV37" s="17">
        <f t="shared" si="41"/>
        <v>964.6007857413158</v>
      </c>
      <c r="DW37" s="17">
        <f t="shared" si="41"/>
        <v>935.66276216907636</v>
      </c>
      <c r="DX37" s="17">
        <f t="shared" si="41"/>
        <v>907.5928793040041</v>
      </c>
      <c r="DY37" s="17">
        <f t="shared" si="41"/>
        <v>880.36509292488392</v>
      </c>
      <c r="DZ37" s="17">
        <f t="shared" si="41"/>
        <v>853.95414013713741</v>
      </c>
      <c r="EA37" s="17">
        <f t="shared" si="41"/>
        <v>828.33551593302332</v>
      </c>
      <c r="EB37" s="17">
        <f t="shared" si="41"/>
        <v>803.48545045503261</v>
      </c>
      <c r="EC37" s="17">
        <f t="shared" si="41"/>
        <v>779.38088694138162</v>
      </c>
      <c r="ED37" s="17">
        <f t="shared" si="41"/>
        <v>755.99946033314018</v>
      </c>
      <c r="EE37" s="17">
        <f t="shared" si="41"/>
        <v>733.31947652314591</v>
      </c>
      <c r="EF37" s="17">
        <f t="shared" si="41"/>
        <v>711.31989222745153</v>
      </c>
      <c r="EG37" s="17">
        <f t="shared" si="41"/>
        <v>689.98029546062799</v>
      </c>
      <c r="EH37" s="17">
        <f t="shared" si="41"/>
        <v>669.28088659680918</v>
      </c>
      <c r="EI37" s="17">
        <f t="shared" si="41"/>
        <v>649.20245999890494</v>
      </c>
      <c r="EJ37" s="17">
        <f t="shared" si="41"/>
        <v>629.7263861989378</v>
      </c>
      <c r="EK37" s="17">
        <f t="shared" si="41"/>
        <v>610.83459461296968</v>
      </c>
      <c r="EL37" s="17">
        <f t="shared" si="41"/>
        <v>592.50955677458057</v>
      </c>
      <c r="EM37" s="17">
        <f t="shared" si="41"/>
        <v>574.73427007134319</v>
      </c>
      <c r="EN37" s="17">
        <f t="shared" si="41"/>
        <v>557.49224196920284</v>
      </c>
      <c r="EO37" s="17">
        <f t="shared" si="41"/>
        <v>540.76747471012675</v>
      </c>
      <c r="EP37" s="17">
        <f t="shared" si="41"/>
        <v>524.5444504688229</v>
      </c>
      <c r="EQ37" s="17">
        <f t="shared" si="41"/>
        <v>508.80811695475819</v>
      </c>
      <c r="ER37" s="17">
        <f t="shared" si="41"/>
        <v>493.54387344611541</v>
      </c>
      <c r="ES37" s="17">
        <f t="shared" si="41"/>
        <v>478.73755724273195</v>
      </c>
    </row>
    <row r="38" spans="1:149" ht="12.75" customHeight="1" x14ac:dyDescent="0.2">
      <c r="B38" s="16" t="s">
        <v>65</v>
      </c>
      <c r="C38" s="5"/>
      <c r="D38" s="5"/>
      <c r="E38" s="5"/>
      <c r="F38" s="5"/>
      <c r="G38" s="27">
        <f t="shared" ref="G38:P38" si="42">G37/G39</f>
        <v>2.4430061823802163</v>
      </c>
      <c r="H38" s="27">
        <f t="shared" si="42"/>
        <v>4.2517006802721085</v>
      </c>
      <c r="I38" s="27">
        <f t="shared" si="42"/>
        <v>3.4835652349263966</v>
      </c>
      <c r="J38" s="27">
        <f t="shared" si="42"/>
        <v>5.5636216979229687</v>
      </c>
      <c r="K38" s="27">
        <f t="shared" si="42"/>
        <v>2.4440846068211717</v>
      </c>
      <c r="L38" s="27">
        <f t="shared" si="42"/>
        <v>3.59157080321694</v>
      </c>
      <c r="M38" s="27">
        <f t="shared" si="42"/>
        <v>3.0386627012614089</v>
      </c>
      <c r="N38" s="27">
        <f t="shared" si="42"/>
        <v>4.5593047034764824</v>
      </c>
      <c r="O38" s="27">
        <f t="shared" si="42"/>
        <v>2.0962878236456275</v>
      </c>
      <c r="P38" s="27">
        <f t="shared" si="42"/>
        <v>2.6175057447252978</v>
      </c>
      <c r="Q38" s="5"/>
      <c r="R38" s="5"/>
      <c r="X38" s="27">
        <f>X37/X39</f>
        <v>15.565729827742521</v>
      </c>
      <c r="Y38" s="27">
        <f>Y37/Y39</f>
        <v>15.679872586103921</v>
      </c>
      <c r="Z38" s="27">
        <f>Z37/Z39</f>
        <v>13.625589397221868</v>
      </c>
      <c r="AR38" s="1"/>
    </row>
    <row r="39" spans="1:149" ht="12.75" customHeight="1" x14ac:dyDescent="0.2">
      <c r="B39" s="16" t="s">
        <v>24</v>
      </c>
      <c r="C39" s="5"/>
      <c r="D39" s="5"/>
      <c r="E39" s="5"/>
      <c r="F39" s="5"/>
      <c r="G39" s="21">
        <v>1035.2</v>
      </c>
      <c r="H39" s="21">
        <v>999.6</v>
      </c>
      <c r="I39" s="21">
        <v>991.8</v>
      </c>
      <c r="J39" s="21">
        <v>991.8</v>
      </c>
      <c r="K39" s="21">
        <v>988.1</v>
      </c>
      <c r="L39" s="21">
        <v>982.3</v>
      </c>
      <c r="M39" s="21">
        <v>975.1</v>
      </c>
      <c r="N39" s="21">
        <v>978</v>
      </c>
      <c r="O39" s="5">
        <v>961.7</v>
      </c>
      <c r="P39" s="5">
        <v>957.4</v>
      </c>
      <c r="Q39" s="5"/>
      <c r="R39" s="5"/>
      <c r="X39">
        <v>1103</v>
      </c>
      <c r="Y39" s="16">
        <f>AVERAGE(G39:J39)</f>
        <v>1004.6000000000001</v>
      </c>
      <c r="Z39" s="16">
        <f>AVERAGE(K39:N39)</f>
        <v>980.875</v>
      </c>
      <c r="AR39" s="1"/>
    </row>
    <row r="40" spans="1:149" ht="12.75" customHeight="1" x14ac:dyDescent="0.2"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AR40" s="1"/>
    </row>
    <row r="41" spans="1:149" ht="12.75" customHeight="1" x14ac:dyDescent="0.2">
      <c r="A41" s="14"/>
      <c r="B41" s="17" t="s">
        <v>66</v>
      </c>
      <c r="C41" s="15"/>
      <c r="D41" s="15"/>
      <c r="E41" s="15"/>
      <c r="F41" s="15"/>
      <c r="G41" s="15"/>
      <c r="H41" s="15"/>
      <c r="I41" s="15"/>
      <c r="J41" s="15"/>
      <c r="K41" s="28">
        <f t="shared" ref="K41:Q41" si="43">K21/G21-1</f>
        <v>-0.11895659995502583</v>
      </c>
      <c r="L41" s="28">
        <f t="shared" si="43"/>
        <v>-0.13444504511997335</v>
      </c>
      <c r="M41" s="28">
        <f t="shared" si="43"/>
        <v>-0.13917042461043894</v>
      </c>
      <c r="N41" s="28">
        <f t="shared" si="43"/>
        <v>-8.5261673716513275E-2</v>
      </c>
      <c r="O41" s="28">
        <f t="shared" si="43"/>
        <v>-4.6248085758039847E-2</v>
      </c>
      <c r="P41" s="28">
        <f t="shared" si="43"/>
        <v>-2.7625636590756231E-2</v>
      </c>
      <c r="Q41" s="28">
        <f t="shared" si="43"/>
        <v>-1.9999999999999907E-2</v>
      </c>
      <c r="R41" s="28">
        <f>R21/O21-1</f>
        <v>-2.0000000000000018E-2</v>
      </c>
      <c r="S41" s="14"/>
      <c r="T41" s="14"/>
      <c r="U41" s="14"/>
      <c r="V41" s="18"/>
      <c r="W41" s="18">
        <f t="shared" ref="W41:AO41" si="44">W21/V21-1</f>
        <v>-2.2531707134572976E-2</v>
      </c>
      <c r="X41" s="18">
        <f t="shared" si="44"/>
        <v>-5.8742476580516123E-2</v>
      </c>
      <c r="Y41" s="18">
        <f t="shared" si="44"/>
        <v>-5.6674934938191313E-2</v>
      </c>
      <c r="Z41" s="18">
        <f t="shared" si="44"/>
        <v>-0.11909303503497026</v>
      </c>
      <c r="AA41" s="18">
        <f t="shared" si="44"/>
        <v>-1.0000000000000009E-2</v>
      </c>
      <c r="AB41" s="18">
        <f t="shared" si="44"/>
        <v>-1.0000000000000009E-2</v>
      </c>
      <c r="AC41" s="18">
        <f t="shared" si="44"/>
        <v>-1.0000000000000009E-2</v>
      </c>
      <c r="AD41" s="18">
        <f t="shared" si="44"/>
        <v>-9.9999999999998979E-3</v>
      </c>
      <c r="AE41" s="18">
        <f t="shared" si="44"/>
        <v>-1.000000000000012E-2</v>
      </c>
      <c r="AF41" s="18">
        <f t="shared" si="44"/>
        <v>-9.9999999999998979E-3</v>
      </c>
      <c r="AG41" s="18">
        <f t="shared" si="44"/>
        <v>-9.9999999999998979E-3</v>
      </c>
      <c r="AH41" s="18">
        <f t="shared" si="44"/>
        <v>-9.9999999999998979E-3</v>
      </c>
      <c r="AI41" s="18">
        <f t="shared" si="44"/>
        <v>-1.0000000000000009E-2</v>
      </c>
      <c r="AJ41" s="18">
        <f t="shared" si="44"/>
        <v>-9.9999999999998979E-3</v>
      </c>
      <c r="AK41" s="18">
        <f t="shared" si="44"/>
        <v>-1.000000000000012E-2</v>
      </c>
      <c r="AL41" s="18">
        <f t="shared" si="44"/>
        <v>-1.0000000000000009E-2</v>
      </c>
      <c r="AM41" s="18">
        <f t="shared" si="44"/>
        <v>-1.000000000000012E-2</v>
      </c>
      <c r="AN41" s="18">
        <f t="shared" si="44"/>
        <v>-1.0000000000000009E-2</v>
      </c>
      <c r="AO41" s="18">
        <f t="shared" si="44"/>
        <v>-1.0000000000000009E-2</v>
      </c>
      <c r="AP41" s="14"/>
      <c r="AQ41" s="1" t="s">
        <v>67</v>
      </c>
      <c r="AR41" s="29">
        <v>0.01</v>
      </c>
      <c r="AT41" s="1" t="s">
        <v>36</v>
      </c>
      <c r="AU41" s="16">
        <f>Main!J7</f>
        <v>181630.56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</row>
    <row r="42" spans="1:149" ht="12.75" customHeight="1" x14ac:dyDescent="0.2">
      <c r="A42" s="14"/>
      <c r="B42" s="17" t="s">
        <v>68</v>
      </c>
      <c r="C42" s="15"/>
      <c r="D42" s="15"/>
      <c r="E42" s="15"/>
      <c r="F42" s="15"/>
      <c r="G42" s="15"/>
      <c r="H42" s="15"/>
      <c r="I42" s="15"/>
      <c r="J42" s="15"/>
      <c r="K42" s="28"/>
      <c r="L42" s="28"/>
      <c r="M42" s="28"/>
      <c r="N42" s="28">
        <v>-0.02</v>
      </c>
      <c r="O42" s="15"/>
      <c r="P42" s="15"/>
      <c r="Q42" s="15"/>
      <c r="R42" s="15"/>
      <c r="S42" s="14"/>
      <c r="T42" s="14"/>
      <c r="U42" s="14"/>
      <c r="V42" s="18"/>
      <c r="W42" s="18"/>
      <c r="X42" s="18"/>
      <c r="Y42" s="18">
        <v>-0.01</v>
      </c>
      <c r="Z42" s="18">
        <v>-0.01</v>
      </c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4"/>
      <c r="AQ42" s="1" t="s">
        <v>69</v>
      </c>
      <c r="AR42" s="19">
        <v>-0.03</v>
      </c>
      <c r="AS42" s="1"/>
      <c r="AT42" s="14" t="s">
        <v>70</v>
      </c>
      <c r="AU42" s="17">
        <f>AA37</f>
        <v>12980.088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</row>
    <row r="43" spans="1:149" ht="12.75" customHeight="1" x14ac:dyDescent="0.2">
      <c r="B43" s="16" t="s">
        <v>71</v>
      </c>
      <c r="C43" s="5"/>
      <c r="D43" s="5"/>
      <c r="E43" s="5"/>
      <c r="F43" s="5"/>
      <c r="G43" s="5"/>
      <c r="H43" s="5"/>
      <c r="I43" s="5"/>
      <c r="J43" s="5"/>
      <c r="K43" s="30"/>
      <c r="L43" s="30"/>
      <c r="M43" s="30"/>
      <c r="N43" s="30"/>
      <c r="O43" s="5"/>
      <c r="P43" s="5"/>
      <c r="Q43" s="5"/>
      <c r="R43" s="5"/>
      <c r="Y43" s="19">
        <f t="shared" ref="Y43:AO43" si="45">Y30/X30-1</f>
        <v>-1.1556010404673578E-2</v>
      </c>
      <c r="Z43" s="19">
        <f t="shared" si="45"/>
        <v>-0.11863675582398614</v>
      </c>
      <c r="AA43" s="19">
        <f t="shared" si="45"/>
        <v>-1.0000000000000009E-2</v>
      </c>
      <c r="AB43" s="19">
        <f t="shared" si="45"/>
        <v>-1.000000000000012E-2</v>
      </c>
      <c r="AC43" s="19">
        <f t="shared" si="45"/>
        <v>-1.0000000000000009E-2</v>
      </c>
      <c r="AD43" s="19">
        <f t="shared" si="45"/>
        <v>-1.000000000000012E-2</v>
      </c>
      <c r="AE43" s="19">
        <f t="shared" si="45"/>
        <v>-1.0000000000000009E-2</v>
      </c>
      <c r="AF43" s="19">
        <f t="shared" si="45"/>
        <v>-1.0000000000000009E-2</v>
      </c>
      <c r="AG43" s="19">
        <f t="shared" si="45"/>
        <v>-1.0000000000000009E-2</v>
      </c>
      <c r="AH43" s="19">
        <f t="shared" si="45"/>
        <v>-1.0000000000000009E-2</v>
      </c>
      <c r="AI43" s="19">
        <f t="shared" si="45"/>
        <v>-1.0000000000000009E-2</v>
      </c>
      <c r="AJ43" s="19">
        <f t="shared" si="45"/>
        <v>-9.9999999999998979E-3</v>
      </c>
      <c r="AK43" s="19">
        <f t="shared" si="45"/>
        <v>-1.000000000000012E-2</v>
      </c>
      <c r="AL43" s="19">
        <f t="shared" si="45"/>
        <v>-1.000000000000012E-2</v>
      </c>
      <c r="AM43" s="19">
        <f t="shared" si="45"/>
        <v>-1.0000000000000009E-2</v>
      </c>
      <c r="AN43" s="19">
        <f t="shared" si="45"/>
        <v>-9.9999999999998979E-3</v>
      </c>
      <c r="AO43" s="19">
        <f t="shared" si="45"/>
        <v>-1.000000000000012E-2</v>
      </c>
      <c r="AQ43" s="1" t="s">
        <v>72</v>
      </c>
      <c r="AR43" s="29">
        <v>4.4999999999999998E-2</v>
      </c>
      <c r="AS43" s="14"/>
      <c r="AT43" s="1" t="s">
        <v>73</v>
      </c>
      <c r="AU43" s="31">
        <f>AU41/AU42</f>
        <v>13.993014531180375</v>
      </c>
    </row>
    <row r="44" spans="1:149" ht="12.75" customHeight="1" x14ac:dyDescent="0.2">
      <c r="B44" s="16" t="s">
        <v>74</v>
      </c>
      <c r="C44" s="5"/>
      <c r="D44" s="5"/>
      <c r="E44" s="5"/>
      <c r="F44" s="5"/>
      <c r="G44" s="5"/>
      <c r="H44" s="5"/>
      <c r="I44" s="5"/>
      <c r="J44" s="5"/>
      <c r="K44" s="30"/>
      <c r="L44" s="30"/>
      <c r="M44" s="30"/>
      <c r="N44" s="30"/>
      <c r="O44" s="5"/>
      <c r="P44" s="5"/>
      <c r="Q44" s="5"/>
      <c r="R44" s="5"/>
      <c r="Y44" s="19">
        <f t="shared" ref="Y44:AO44" si="46">Y31/X31-1</f>
        <v>-5.3282256660282079E-2</v>
      </c>
      <c r="Z44" s="19">
        <f t="shared" si="46"/>
        <v>-3.4945742137208025E-2</v>
      </c>
      <c r="AA44" s="19">
        <f t="shared" si="46"/>
        <v>-1.0000000000000009E-2</v>
      </c>
      <c r="AB44" s="19">
        <f t="shared" si="46"/>
        <v>-1.0000000000000009E-2</v>
      </c>
      <c r="AC44" s="19">
        <f t="shared" si="46"/>
        <v>-1.000000000000012E-2</v>
      </c>
      <c r="AD44" s="19">
        <f t="shared" si="46"/>
        <v>-1.0000000000000009E-2</v>
      </c>
      <c r="AE44" s="19">
        <f t="shared" si="46"/>
        <v>-9.9999999999998979E-3</v>
      </c>
      <c r="AF44" s="19">
        <f t="shared" si="46"/>
        <v>-9.9999999999998979E-3</v>
      </c>
      <c r="AG44" s="19">
        <f t="shared" si="46"/>
        <v>-9.9999999999998979E-3</v>
      </c>
      <c r="AH44" s="19">
        <f t="shared" si="46"/>
        <v>-1.0000000000000009E-2</v>
      </c>
      <c r="AI44" s="19">
        <f t="shared" si="46"/>
        <v>-1.0000000000000009E-2</v>
      </c>
      <c r="AJ44" s="19">
        <f t="shared" si="46"/>
        <v>-1.000000000000012E-2</v>
      </c>
      <c r="AK44" s="19">
        <f t="shared" si="46"/>
        <v>-1.000000000000012E-2</v>
      </c>
      <c r="AL44" s="19">
        <f t="shared" si="46"/>
        <v>-1.0000000000000009E-2</v>
      </c>
      <c r="AM44" s="19">
        <f t="shared" si="46"/>
        <v>-1.000000000000012E-2</v>
      </c>
      <c r="AN44" s="19">
        <f t="shared" si="46"/>
        <v>-1.0000000000000009E-2</v>
      </c>
      <c r="AO44" s="19">
        <f t="shared" si="46"/>
        <v>-1.000000000000012E-2</v>
      </c>
      <c r="AQ44" s="14" t="s">
        <v>75</v>
      </c>
      <c r="AR44" s="17">
        <f t="array" ref="AR44">NPV(AR43,AA37:ES37)</f>
        <v>224409.32740811523</v>
      </c>
      <c r="AS44" s="14"/>
      <c r="AT44" s="1" t="s">
        <v>76</v>
      </c>
      <c r="AU44" s="19">
        <f>AU42/AU41</f>
        <v>7.1464229367568979E-2</v>
      </c>
    </row>
    <row r="45" spans="1:149" ht="12.75" customHeight="1" x14ac:dyDescent="0.2">
      <c r="A45" s="14"/>
      <c r="B45" s="17" t="s">
        <v>77</v>
      </c>
      <c r="C45" s="15"/>
      <c r="D45" s="15"/>
      <c r="E45" s="15"/>
      <c r="F45" s="15"/>
      <c r="G45" s="15"/>
      <c r="H45" s="15"/>
      <c r="I45" s="15"/>
      <c r="J45" s="15"/>
      <c r="K45" s="28"/>
      <c r="L45" s="28"/>
      <c r="M45" s="28"/>
      <c r="N45" s="28"/>
      <c r="O45" s="15"/>
      <c r="P45" s="15"/>
      <c r="Q45" s="15"/>
      <c r="R45" s="15"/>
      <c r="S45" s="14"/>
      <c r="T45" s="14"/>
      <c r="U45" s="14"/>
      <c r="V45" s="14"/>
      <c r="W45" s="14"/>
      <c r="X45" s="14"/>
      <c r="Y45" s="18">
        <f t="shared" ref="Y45:AO45" si="47">Y37/X37-1</f>
        <v>-8.2532471314578637E-2</v>
      </c>
      <c r="Z45" s="18">
        <f t="shared" si="47"/>
        <v>-0.15153631284916202</v>
      </c>
      <c r="AA45" s="18">
        <f t="shared" si="47"/>
        <v>-2.8800000000000048E-2</v>
      </c>
      <c r="AB45" s="18">
        <f t="shared" si="47"/>
        <v>-1.2708524010006661E-3</v>
      </c>
      <c r="AC45" s="18">
        <f t="shared" si="47"/>
        <v>-1.1898227853420762E-3</v>
      </c>
      <c r="AD45" s="18">
        <f t="shared" si="47"/>
        <v>-1.1087623705035021E-3</v>
      </c>
      <c r="AE45" s="18">
        <f t="shared" si="47"/>
        <v>-1.0276843034471295E-3</v>
      </c>
      <c r="AF45" s="18">
        <f t="shared" si="47"/>
        <v>-9.4660174259231233E-4</v>
      </c>
      <c r="AG45" s="18">
        <f t="shared" si="47"/>
        <v>-8.6552784927751425E-4</v>
      </c>
      <c r="AH45" s="18">
        <f t="shared" si="47"/>
        <v>-7.8447577921292311E-4</v>
      </c>
      <c r="AI45" s="18">
        <f t="shared" si="47"/>
        <v>-7.0345867394616679E-4</v>
      </c>
      <c r="AJ45" s="18">
        <f t="shared" si="47"/>
        <v>-6.2248965234346088E-4</v>
      </c>
      <c r="AK45" s="18">
        <f t="shared" si="47"/>
        <v>-5.4158180210672757E-4</v>
      </c>
      <c r="AL45" s="18">
        <f t="shared" si="47"/>
        <v>-4.60748171327241E-4</v>
      </c>
      <c r="AM45" s="18">
        <f t="shared" si="47"/>
        <v>-3.800017601007788E-4</v>
      </c>
      <c r="AN45" s="18">
        <f t="shared" si="47"/>
        <v>-2.9935551220217071E-4</v>
      </c>
      <c r="AO45" s="18">
        <f t="shared" si="47"/>
        <v>-2.1882230684144854E-4</v>
      </c>
      <c r="AP45" s="14"/>
      <c r="AQ45" s="1" t="s">
        <v>29</v>
      </c>
      <c r="AR45" s="16">
        <f>Main!J5-Main!J6</f>
        <v>-29021</v>
      </c>
      <c r="AS45" s="1"/>
      <c r="AT45" s="14" t="s">
        <v>78</v>
      </c>
      <c r="AU45" s="18">
        <v>0.03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</row>
    <row r="46" spans="1:149" ht="12.75" customHeight="1" x14ac:dyDescent="0.2">
      <c r="A46" s="14"/>
      <c r="B46" s="17"/>
      <c r="C46" s="15"/>
      <c r="D46" s="15"/>
      <c r="E46" s="15"/>
      <c r="F46" s="15"/>
      <c r="G46" s="15"/>
      <c r="H46" s="15"/>
      <c r="I46" s="15"/>
      <c r="J46" s="15"/>
      <c r="K46" s="28"/>
      <c r="L46" s="28"/>
      <c r="M46" s="28"/>
      <c r="N46" s="28"/>
      <c r="O46" s="15"/>
      <c r="P46" s="15"/>
      <c r="Q46" s="15"/>
      <c r="R46" s="15"/>
      <c r="S46" s="14"/>
      <c r="T46" s="14"/>
      <c r="U46" s="14"/>
      <c r="V46" s="14"/>
      <c r="W46" s="14"/>
      <c r="X46" s="14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4"/>
      <c r="AQ46" s="14" t="s">
        <v>79</v>
      </c>
      <c r="AR46" s="17">
        <f>AR44+AR45</f>
        <v>195388.32740811523</v>
      </c>
      <c r="AS46" s="12"/>
      <c r="AT46" s="14"/>
      <c r="AU46" s="18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</row>
    <row r="47" spans="1:149" ht="12.75" customHeight="1" x14ac:dyDescent="0.2">
      <c r="A47" s="12"/>
      <c r="B47" s="16" t="s">
        <v>134</v>
      </c>
      <c r="C47" s="5"/>
      <c r="D47" s="5"/>
      <c r="E47" s="5"/>
      <c r="F47" s="5"/>
      <c r="G47" s="5"/>
      <c r="H47" s="5"/>
      <c r="I47" s="5"/>
      <c r="J47" s="5"/>
      <c r="K47" s="30"/>
      <c r="L47" s="30"/>
      <c r="M47" s="30"/>
      <c r="N47" s="30"/>
      <c r="O47" s="5"/>
      <c r="P47" s="5"/>
      <c r="Q47" s="5"/>
      <c r="R47" s="5"/>
      <c r="S47" s="12"/>
      <c r="T47" s="12"/>
      <c r="U47" s="12"/>
      <c r="V47" s="19"/>
      <c r="W47" s="19">
        <f t="shared" ref="W47:Y48" si="48">W18/V18-1</f>
        <v>-2.0882396534971481E-2</v>
      </c>
      <c r="X47" s="19">
        <f t="shared" si="48"/>
        <v>-3.0242376330883225E-2</v>
      </c>
      <c r="Y47" s="19">
        <f t="shared" si="48"/>
        <v>-3.4376897060098832E-2</v>
      </c>
      <c r="Z47" s="19">
        <f>Z18/Y18-1</f>
        <v>-0.10349720690460362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2"/>
      <c r="AR47" s="1"/>
      <c r="AS47" s="12"/>
      <c r="AT47" s="12"/>
      <c r="AU47" s="19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</row>
    <row r="48" spans="1:149" ht="12.75" customHeight="1" x14ac:dyDescent="0.2">
      <c r="A48" s="12"/>
      <c r="B48" s="16" t="s">
        <v>135</v>
      </c>
      <c r="C48" s="5"/>
      <c r="D48" s="5"/>
      <c r="E48" s="5"/>
      <c r="F48" s="5"/>
      <c r="G48" s="5"/>
      <c r="H48" s="5"/>
      <c r="I48" s="5"/>
      <c r="J48" s="5"/>
      <c r="K48" s="30"/>
      <c r="L48" s="30"/>
      <c r="M48" s="30"/>
      <c r="N48" s="30"/>
      <c r="O48" s="5"/>
      <c r="P48" s="5"/>
      <c r="Q48" s="5"/>
      <c r="R48" s="5"/>
      <c r="S48" s="12"/>
      <c r="T48" s="12"/>
      <c r="U48" s="12"/>
      <c r="V48" s="12"/>
      <c r="W48" s="19">
        <f t="shared" si="48"/>
        <v>-2.3806822050246201E-2</v>
      </c>
      <c r="X48" s="19">
        <f t="shared" si="48"/>
        <v>-0.10108336820570052</v>
      </c>
      <c r="Y48" s="19">
        <f t="shared" si="48"/>
        <v>-9.3182641080018613E-2</v>
      </c>
      <c r="Z48" s="19">
        <f>Z19/Y19-1</f>
        <v>-0.14533839089638645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2"/>
      <c r="AQ48" s="14" t="s">
        <v>82</v>
      </c>
      <c r="AR48" s="32">
        <f>AR46/Main!J3</f>
        <v>204.08223042418555</v>
      </c>
      <c r="AS48" s="12"/>
      <c r="AT48" s="12"/>
      <c r="AU48" s="19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</row>
    <row r="49" spans="1:149" ht="12.75" customHeight="1" x14ac:dyDescent="0.2">
      <c r="A49" s="14"/>
      <c r="B49" s="17"/>
      <c r="C49" s="15"/>
      <c r="D49" s="15"/>
      <c r="E49" s="15"/>
      <c r="F49" s="15"/>
      <c r="G49" s="15"/>
      <c r="H49" s="15"/>
      <c r="I49" s="15"/>
      <c r="J49" s="15"/>
      <c r="K49" s="28"/>
      <c r="L49" s="28"/>
      <c r="M49" s="28"/>
      <c r="N49" s="28"/>
      <c r="O49" s="15"/>
      <c r="P49" s="15"/>
      <c r="Q49" s="15"/>
      <c r="R49" s="15"/>
      <c r="S49" s="14"/>
      <c r="T49" s="14"/>
      <c r="U49" s="14"/>
      <c r="V49" s="14"/>
      <c r="W49" s="14"/>
      <c r="X49" s="14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4"/>
      <c r="AQ49" s="14" t="s">
        <v>83</v>
      </c>
      <c r="AR49" s="32">
        <f>Main!J2</f>
        <v>159.4</v>
      </c>
      <c r="AS49" s="12"/>
      <c r="AT49" s="14"/>
      <c r="AU49" s="18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</row>
    <row r="50" spans="1:149" ht="12.75" customHeight="1" x14ac:dyDescent="0.2">
      <c r="A50" s="14"/>
      <c r="B50" s="17"/>
      <c r="C50" s="15"/>
      <c r="D50" s="15"/>
      <c r="E50" s="15"/>
      <c r="F50" s="15"/>
      <c r="G50" s="15"/>
      <c r="H50" s="15"/>
      <c r="I50" s="15"/>
      <c r="J50" s="15"/>
      <c r="K50" s="28"/>
      <c r="L50" s="28"/>
      <c r="M50" s="28"/>
      <c r="N50" s="28"/>
      <c r="O50" s="15"/>
      <c r="P50" s="15"/>
      <c r="Q50" s="15"/>
      <c r="R50" s="15"/>
      <c r="S50" s="14"/>
      <c r="T50" s="14"/>
      <c r="U50" s="14"/>
      <c r="V50" s="14"/>
      <c r="W50" s="14"/>
      <c r="X50" s="14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4"/>
      <c r="AR50" s="19">
        <f>AR48/AR49-1</f>
        <v>0.28031512185812768</v>
      </c>
      <c r="AS50" s="12"/>
      <c r="AT50" s="14"/>
      <c r="AU50" s="18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</row>
    <row r="51" spans="1:149" ht="12.75" customHeight="1" x14ac:dyDescent="0.2">
      <c r="A51" s="14"/>
      <c r="B51" s="17"/>
      <c r="C51" s="15"/>
      <c r="D51" s="15"/>
      <c r="E51" s="15"/>
      <c r="F51" s="15"/>
      <c r="G51" s="15"/>
      <c r="H51" s="15"/>
      <c r="I51" s="15"/>
      <c r="J51" s="15"/>
      <c r="K51" s="28"/>
      <c r="L51" s="28"/>
      <c r="M51" s="28"/>
      <c r="N51" s="28"/>
      <c r="O51" s="15"/>
      <c r="P51" s="15"/>
      <c r="Q51" s="15"/>
      <c r="R51" s="15"/>
      <c r="S51" s="14"/>
      <c r="T51" s="14"/>
      <c r="U51" s="14"/>
      <c r="V51" s="14"/>
      <c r="W51" s="14"/>
      <c r="X51" s="14"/>
      <c r="Y51" s="14"/>
      <c r="Z51" s="18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S51" s="1"/>
      <c r="AT51" s="1"/>
      <c r="AU51" s="1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</row>
    <row r="52" spans="1:149" ht="12.75" customHeight="1" x14ac:dyDescent="0.2">
      <c r="B52" s="1" t="s">
        <v>80</v>
      </c>
      <c r="C52" s="5"/>
      <c r="D52" s="5"/>
      <c r="E52" s="5"/>
      <c r="F52" s="5"/>
      <c r="G52" s="30">
        <f t="shared" ref="G52:R52" si="49">G29/G21</f>
        <v>0.47794018439397346</v>
      </c>
      <c r="H52" s="30">
        <f t="shared" si="49"/>
        <v>0.50081091196407035</v>
      </c>
      <c r="I52" s="30">
        <f t="shared" si="49"/>
        <v>0.48551145242666427</v>
      </c>
      <c r="J52" s="30">
        <f t="shared" si="49"/>
        <v>0.53342456664178484</v>
      </c>
      <c r="K52" s="30">
        <f t="shared" si="49"/>
        <v>0.48249106687085247</v>
      </c>
      <c r="L52" s="30">
        <f t="shared" si="49"/>
        <v>0.49923128663399635</v>
      </c>
      <c r="M52" s="30">
        <f t="shared" si="49"/>
        <v>0.48941908713692944</v>
      </c>
      <c r="N52" s="30">
        <f t="shared" si="49"/>
        <v>0.51709130474204368</v>
      </c>
      <c r="O52" s="30">
        <f t="shared" si="49"/>
        <v>0.46488974523656607</v>
      </c>
      <c r="P52" s="30">
        <f t="shared" si="49"/>
        <v>0.47942092000592917</v>
      </c>
      <c r="Q52" s="30">
        <f t="shared" si="49"/>
        <v>0</v>
      </c>
      <c r="R52" s="30">
        <f t="shared" si="49"/>
        <v>0</v>
      </c>
      <c r="Y52" s="30">
        <f t="shared" ref="Y52:AO52" si="50">Y29/Y21</f>
        <v>0.50011315508712939</v>
      </c>
      <c r="Z52" s="30">
        <f t="shared" si="50"/>
        <v>0.49772454796799687</v>
      </c>
      <c r="AA52" s="30">
        <f t="shared" si="50"/>
        <v>0.5</v>
      </c>
      <c r="AB52" s="30">
        <f t="shared" si="50"/>
        <v>0.5</v>
      </c>
      <c r="AC52" s="30">
        <f t="shared" si="50"/>
        <v>0.5</v>
      </c>
      <c r="AD52" s="30">
        <f t="shared" si="50"/>
        <v>0.5</v>
      </c>
      <c r="AE52" s="30">
        <f t="shared" si="50"/>
        <v>0.5</v>
      </c>
      <c r="AF52" s="30">
        <f t="shared" si="50"/>
        <v>0.5</v>
      </c>
      <c r="AG52" s="30">
        <f t="shared" si="50"/>
        <v>0.5</v>
      </c>
      <c r="AH52" s="30">
        <f t="shared" si="50"/>
        <v>0.5</v>
      </c>
      <c r="AI52" s="30">
        <f t="shared" si="50"/>
        <v>0.5</v>
      </c>
      <c r="AJ52" s="30">
        <f t="shared" si="50"/>
        <v>0.5</v>
      </c>
      <c r="AK52" s="30">
        <f t="shared" si="50"/>
        <v>0.5</v>
      </c>
      <c r="AL52" s="30">
        <f t="shared" si="50"/>
        <v>0.5</v>
      </c>
      <c r="AM52" s="30">
        <f t="shared" si="50"/>
        <v>0.5</v>
      </c>
      <c r="AN52" s="30">
        <f t="shared" si="50"/>
        <v>0.5</v>
      </c>
      <c r="AO52" s="30">
        <f t="shared" si="50"/>
        <v>0.5</v>
      </c>
      <c r="AS52" s="14"/>
      <c r="AT52" s="14"/>
      <c r="AU52" s="14"/>
    </row>
    <row r="53" spans="1:149" ht="12.75" customHeight="1" x14ac:dyDescent="0.2">
      <c r="B53" s="1" t="s">
        <v>81</v>
      </c>
      <c r="C53" s="5"/>
      <c r="D53" s="5"/>
      <c r="E53" s="5"/>
      <c r="F53" s="5"/>
      <c r="G53" s="30">
        <f t="shared" ref="G53:R53" si="51">G36/G35</f>
        <v>0.20521684475172847</v>
      </c>
      <c r="H53" s="30">
        <f t="shared" si="51"/>
        <v>0.2050130939019828</v>
      </c>
      <c r="I53" s="30">
        <f t="shared" si="51"/>
        <v>0.20775051593671176</v>
      </c>
      <c r="J53" s="30">
        <f t="shared" si="51"/>
        <v>0.22248837536987459</v>
      </c>
      <c r="K53" s="30">
        <f t="shared" si="51"/>
        <v>0.19500000000000001</v>
      </c>
      <c r="L53" s="30">
        <f t="shared" si="51"/>
        <v>0.16516800757217226</v>
      </c>
      <c r="M53" s="30">
        <f t="shared" si="51"/>
        <v>0.18194367752622861</v>
      </c>
      <c r="N53" s="30">
        <f t="shared" si="51"/>
        <v>0.12534327187132208</v>
      </c>
      <c r="O53" s="30">
        <f t="shared" si="51"/>
        <v>-0.95159728944820909</v>
      </c>
      <c r="P53" s="30">
        <f t="shared" si="51"/>
        <v>0.17836065573770493</v>
      </c>
      <c r="Q53" s="30" t="e">
        <f t="shared" si="51"/>
        <v>#DIV/0!</v>
      </c>
      <c r="R53" s="30" t="e">
        <f t="shared" si="51"/>
        <v>#DIV/0!</v>
      </c>
      <c r="Y53" s="30">
        <f t="shared" ref="Y53:AO53" si="52">Y36/Y35</f>
        <v>0.21184829380566397</v>
      </c>
      <c r="Z53" s="30">
        <f t="shared" si="52"/>
        <v>0.1618587733600903</v>
      </c>
      <c r="AA53" s="30">
        <f t="shared" si="52"/>
        <v>0.2</v>
      </c>
      <c r="AB53" s="30">
        <f t="shared" si="52"/>
        <v>0.2</v>
      </c>
      <c r="AC53" s="30">
        <f t="shared" si="52"/>
        <v>0.2</v>
      </c>
      <c r="AD53" s="30">
        <f t="shared" si="52"/>
        <v>0.2</v>
      </c>
      <c r="AE53" s="30">
        <f t="shared" si="52"/>
        <v>0.2</v>
      </c>
      <c r="AF53" s="30">
        <f t="shared" si="52"/>
        <v>0.2</v>
      </c>
      <c r="AG53" s="30">
        <f t="shared" si="52"/>
        <v>0.2</v>
      </c>
      <c r="AH53" s="30">
        <f t="shared" si="52"/>
        <v>0.2</v>
      </c>
      <c r="AI53" s="30">
        <f t="shared" si="52"/>
        <v>0.2</v>
      </c>
      <c r="AJ53" s="30">
        <f t="shared" si="52"/>
        <v>0.2</v>
      </c>
      <c r="AK53" s="30">
        <f t="shared" si="52"/>
        <v>0.2</v>
      </c>
      <c r="AL53" s="30">
        <f t="shared" si="52"/>
        <v>0.2</v>
      </c>
      <c r="AM53" s="30">
        <f t="shared" si="52"/>
        <v>0.2</v>
      </c>
      <c r="AN53" s="30">
        <f t="shared" si="52"/>
        <v>0.2</v>
      </c>
      <c r="AO53" s="30">
        <f t="shared" si="52"/>
        <v>0.2</v>
      </c>
      <c r="AS53" s="14"/>
      <c r="AT53" s="14"/>
      <c r="AU53" s="14"/>
    </row>
    <row r="54" spans="1:149" ht="12.75" customHeight="1" x14ac:dyDescent="0.2"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49" ht="12.75" customHeight="1" x14ac:dyDescent="0.2">
      <c r="B55" s="1" t="s">
        <v>84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1">
        <v>121000</v>
      </c>
      <c r="O55" s="5"/>
      <c r="P55" s="5"/>
      <c r="Q55" s="5"/>
      <c r="R55" s="5"/>
    </row>
    <row r="56" spans="1:149" ht="12.75" customHeight="1" x14ac:dyDescent="0.2">
      <c r="B56" s="1" t="s">
        <v>85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30">
        <v>0.01</v>
      </c>
      <c r="O56" s="5"/>
      <c r="P56" s="5"/>
      <c r="Q56" s="5"/>
      <c r="R56" s="5"/>
      <c r="AR56" s="1"/>
    </row>
    <row r="57" spans="1:149" ht="12.75" customHeight="1" x14ac:dyDescent="0.2"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AR57" s="1"/>
    </row>
    <row r="58" spans="1:149" ht="12.75" customHeight="1" x14ac:dyDescent="0.2"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AR58" s="1"/>
    </row>
    <row r="59" spans="1:149" ht="12.75" customHeight="1" x14ac:dyDescent="0.2">
      <c r="B59" s="1" t="s">
        <v>86</v>
      </c>
      <c r="C59" s="5"/>
      <c r="D59" s="5"/>
      <c r="E59" s="5"/>
      <c r="F59" s="5"/>
      <c r="G59" s="27">
        <v>1.3704000000000001</v>
      </c>
      <c r="H59" s="27">
        <v>1.3715999999999999</v>
      </c>
      <c r="I59" s="27">
        <v>1.3251999999999999</v>
      </c>
      <c r="J59" s="27">
        <v>1.2487999999999999</v>
      </c>
      <c r="K59" s="27">
        <v>1.1268</v>
      </c>
      <c r="L59" s="27">
        <v>1.1069</v>
      </c>
      <c r="M59" s="27">
        <v>1.1125</v>
      </c>
      <c r="N59" s="27">
        <v>1.0952</v>
      </c>
      <c r="O59" s="27">
        <v>1.1000000000000001</v>
      </c>
      <c r="P59" s="27">
        <v>1.1000000000000001</v>
      </c>
      <c r="Q59" s="27">
        <v>1.1000000000000001</v>
      </c>
      <c r="R59" s="27">
        <v>1.1000000000000001</v>
      </c>
      <c r="AR59" s="1"/>
    </row>
    <row r="60" spans="1:149" ht="12.75" customHeight="1" x14ac:dyDescent="0.2">
      <c r="B60" s="1"/>
      <c r="C60" s="5"/>
      <c r="D60" s="5"/>
      <c r="E60" s="5"/>
      <c r="F60" s="5"/>
      <c r="G60" s="5"/>
      <c r="H60" s="5"/>
      <c r="I60" s="5"/>
      <c r="J60" s="5"/>
      <c r="K60" s="30">
        <f t="shared" ref="K60:R60" si="53">K59/G59-1</f>
        <v>-0.17775831873905434</v>
      </c>
      <c r="L60" s="30">
        <f t="shared" si="53"/>
        <v>-0.19298629337999418</v>
      </c>
      <c r="M60" s="30">
        <f t="shared" si="53"/>
        <v>-0.16050407485662532</v>
      </c>
      <c r="N60" s="30">
        <f t="shared" si="53"/>
        <v>-0.12299807815502883</v>
      </c>
      <c r="O60" s="30">
        <f t="shared" si="53"/>
        <v>-2.3784167554135593E-2</v>
      </c>
      <c r="P60" s="30">
        <f t="shared" si="53"/>
        <v>-6.233625440419055E-3</v>
      </c>
      <c r="Q60" s="30">
        <f t="shared" si="53"/>
        <v>-1.1235955056179692E-2</v>
      </c>
      <c r="R60" s="30">
        <f t="shared" si="53"/>
        <v>4.3827611395179655E-3</v>
      </c>
      <c r="AR60" s="1"/>
    </row>
    <row r="61" spans="1:149" ht="12.75" customHeight="1" x14ac:dyDescent="0.2"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AR61" s="1"/>
    </row>
    <row r="62" spans="1:149" ht="12.75" customHeight="1" x14ac:dyDescent="0.2">
      <c r="B62" s="1" t="s">
        <v>76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Y62" s="19"/>
      <c r="Z62" s="19">
        <f t="shared" ref="Z62:AO62" si="54">Z34/Z63</f>
        <v>-2.9594573276542042E-2</v>
      </c>
      <c r="AA62" s="19">
        <f t="shared" si="54"/>
        <v>-6.321429670628427E-2</v>
      </c>
      <c r="AB62" s="19">
        <f t="shared" si="54"/>
        <v>-0.22826949832949089</v>
      </c>
      <c r="AC62" s="19">
        <f t="shared" si="54"/>
        <v>0.20043313240616228</v>
      </c>
      <c r="AD62" s="19">
        <f t="shared" si="54"/>
        <v>7.8088275378517286E-2</v>
      </c>
      <c r="AE62" s="19">
        <f t="shared" si="54"/>
        <v>5.1474913933836658E-2</v>
      </c>
      <c r="AF62" s="19">
        <f t="shared" si="54"/>
        <v>3.9828829003018817E-2</v>
      </c>
      <c r="AG62" s="19">
        <f t="shared" si="54"/>
        <v>3.329440026329173E-2</v>
      </c>
      <c r="AH62" s="19">
        <f t="shared" si="54"/>
        <v>2.9111535070473454E-2</v>
      </c>
      <c r="AI62" s="19">
        <f t="shared" si="54"/>
        <v>2.6204160773052477E-2</v>
      </c>
      <c r="AJ62" s="19">
        <f t="shared" si="54"/>
        <v>2.4065859653485688E-2</v>
      </c>
      <c r="AK62" s="19">
        <f t="shared" si="54"/>
        <v>2.242696951927799E-2</v>
      </c>
      <c r="AL62" s="19">
        <f t="shared" si="54"/>
        <v>2.1130705266231831E-2</v>
      </c>
      <c r="AM62" s="19">
        <f t="shared" si="54"/>
        <v>2.0079692842297044E-2</v>
      </c>
      <c r="AN62" s="19">
        <f t="shared" si="54"/>
        <v>1.9210263446236407E-2</v>
      </c>
      <c r="AO62" s="19">
        <f t="shared" si="54"/>
        <v>1.8479031516949612E-2</v>
      </c>
      <c r="AR62" s="1"/>
    </row>
    <row r="63" spans="1:149" ht="12.75" customHeight="1" x14ac:dyDescent="0.2">
      <c r="B63" s="1" t="s">
        <v>87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6">
        <f>N64-N79</f>
        <v>-31695</v>
      </c>
      <c r="O63" s="5"/>
      <c r="P63" s="5"/>
      <c r="Q63" s="5"/>
      <c r="R63" s="5"/>
      <c r="Z63" s="17">
        <f>+N63</f>
        <v>-31695</v>
      </c>
      <c r="AA63" s="17">
        <f t="shared" ref="AA63:AO63" si="55">+Z63+AA37</f>
        <v>-18714.912</v>
      </c>
      <c r="AB63" s="17">
        <f t="shared" si="55"/>
        <v>-5751.3197760000003</v>
      </c>
      <c r="AC63" s="17">
        <f t="shared" si="55"/>
        <v>7196.848070592001</v>
      </c>
      <c r="AD63" s="17">
        <f t="shared" si="55"/>
        <v>20130.659475908738</v>
      </c>
      <c r="AE63" s="17">
        <f t="shared" si="55"/>
        <v>33051.179006260485</v>
      </c>
      <c r="AF63" s="17">
        <f t="shared" si="55"/>
        <v>45959.467950309605</v>
      </c>
      <c r="AG63" s="17">
        <f t="shared" si="55"/>
        <v>58856.584410791125</v>
      </c>
      <c r="AH63" s="17">
        <f t="shared" si="55"/>
        <v>71743.583395787718</v>
      </c>
      <c r="AI63" s="17">
        <f t="shared" si="55"/>
        <v>84621.516909567174</v>
      </c>
      <c r="AJ63" s="17">
        <f t="shared" si="55"/>
        <v>97491.434042990732</v>
      </c>
      <c r="AK63" s="17">
        <f t="shared" si="55"/>
        <v>110354.38106350022</v>
      </c>
      <c r="AL63" s="17">
        <f t="shared" si="55"/>
        <v>123211.40150469211</v>
      </c>
      <c r="AM63" s="17">
        <f t="shared" si="55"/>
        <v>136063.53625548672</v>
      </c>
      <c r="AN63" s="17">
        <f t="shared" si="55"/>
        <v>148911.82364890008</v>
      </c>
      <c r="AO63" s="17">
        <f t="shared" si="55"/>
        <v>161757.29955042707</v>
      </c>
      <c r="AR63" s="1"/>
    </row>
    <row r="64" spans="1:149" ht="12.75" customHeight="1" x14ac:dyDescent="0.2">
      <c r="A64" s="17"/>
      <c r="B64" s="17" t="s">
        <v>29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>
        <f>7686+508</f>
        <v>8194</v>
      </c>
      <c r="O64" s="26"/>
      <c r="P64" s="26"/>
      <c r="Q64" s="26"/>
      <c r="R64" s="2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ht="12.75" customHeight="1" x14ac:dyDescent="0.2">
      <c r="A65" s="16"/>
      <c r="B65" s="16" t="s">
        <v>88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>
        <v>8333</v>
      </c>
      <c r="O65" s="21"/>
      <c r="P65" s="21"/>
      <c r="Q65" s="21"/>
      <c r="R65" s="2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</row>
    <row r="66" spans="1:149" ht="12.75" customHeight="1" x14ac:dyDescent="0.2">
      <c r="A66" s="16"/>
      <c r="B66" s="16" t="s">
        <v>89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>
        <v>19020</v>
      </c>
      <c r="O66" s="21"/>
      <c r="P66" s="21"/>
      <c r="Q66" s="21"/>
      <c r="R66" s="2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</row>
    <row r="67" spans="1:149" ht="12.75" customHeight="1" x14ac:dyDescent="0.2">
      <c r="A67" s="16"/>
      <c r="B67" s="16" t="s">
        <v>90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>
        <v>1201</v>
      </c>
      <c r="O67" s="21"/>
      <c r="P67" s="21"/>
      <c r="Q67" s="21"/>
      <c r="R67" s="2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</row>
    <row r="68" spans="1:149" ht="12.75" customHeight="1" x14ac:dyDescent="0.2">
      <c r="A68" s="16"/>
      <c r="B68" s="16" t="s">
        <v>91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>
        <v>1551</v>
      </c>
      <c r="O68" s="21"/>
      <c r="P68" s="21"/>
      <c r="Q68" s="21"/>
      <c r="R68" s="2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</row>
    <row r="69" spans="1:149" ht="12.75" customHeight="1" x14ac:dyDescent="0.2">
      <c r="A69" s="16"/>
      <c r="B69" s="16" t="s">
        <v>92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>
        <v>4205</v>
      </c>
      <c r="O69" s="21"/>
      <c r="P69" s="21"/>
      <c r="Q69" s="21"/>
      <c r="R69" s="2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</row>
    <row r="70" spans="1:149" ht="12.75" customHeight="1" x14ac:dyDescent="0.2">
      <c r="A70" s="16"/>
      <c r="B70" s="16" t="s">
        <v>93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>
        <v>10727</v>
      </c>
      <c r="O70" s="21"/>
      <c r="P70" s="21"/>
      <c r="Q70" s="21"/>
      <c r="R70" s="2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</row>
    <row r="71" spans="1:149" ht="12.75" customHeight="1" x14ac:dyDescent="0.2">
      <c r="A71" s="16"/>
      <c r="B71" s="16" t="s">
        <v>94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>
        <v>10013</v>
      </c>
      <c r="O71" s="21"/>
      <c r="P71" s="21"/>
      <c r="Q71" s="21"/>
      <c r="R71" s="2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</row>
    <row r="72" spans="1:149" ht="12.75" customHeight="1" x14ac:dyDescent="0.2">
      <c r="A72" s="16"/>
      <c r="B72" s="16" t="s">
        <v>95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>
        <v>1734</v>
      </c>
      <c r="O72" s="21"/>
      <c r="P72" s="21"/>
      <c r="Q72" s="21"/>
      <c r="R72" s="21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</row>
    <row r="73" spans="1:149" ht="12.75" customHeight="1" x14ac:dyDescent="0.2">
      <c r="A73" s="16"/>
      <c r="B73" s="16" t="s">
        <v>96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>
        <v>4822</v>
      </c>
      <c r="O73" s="21"/>
      <c r="P73" s="21"/>
      <c r="Q73" s="21"/>
      <c r="R73" s="2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</row>
    <row r="74" spans="1:149" ht="12.75" customHeight="1" x14ac:dyDescent="0.2">
      <c r="A74" s="16"/>
      <c r="B74" s="16" t="s">
        <v>97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>
        <f>32021+3487</f>
        <v>35508</v>
      </c>
      <c r="O74" s="21"/>
      <c r="P74" s="21"/>
      <c r="Q74" s="21"/>
      <c r="R74" s="21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</row>
    <row r="75" spans="1:149" ht="12.75" customHeight="1" x14ac:dyDescent="0.2">
      <c r="A75" s="16"/>
      <c r="B75" s="16" t="s">
        <v>98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>
        <v>5187</v>
      </c>
      <c r="O75" s="21"/>
      <c r="P75" s="21"/>
      <c r="Q75" s="21"/>
      <c r="R75" s="2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</row>
    <row r="76" spans="1:149" ht="12.75" customHeight="1" x14ac:dyDescent="0.2">
      <c r="A76" s="16"/>
      <c r="B76" s="16" t="s">
        <v>99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>
        <f>SUM(N64:N75)</f>
        <v>110495</v>
      </c>
      <c r="O76" s="21"/>
      <c r="P76" s="21"/>
      <c r="Q76" s="21"/>
      <c r="R76" s="2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</row>
    <row r="77" spans="1:149" ht="12.75" customHeight="1" x14ac:dyDescent="0.2"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AR77" s="1"/>
    </row>
    <row r="78" spans="1:149" ht="12.75" customHeight="1" x14ac:dyDescent="0.2">
      <c r="A78" s="16"/>
      <c r="B78" s="16" t="s">
        <v>63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>
        <v>2847</v>
      </c>
      <c r="O78" s="21"/>
      <c r="P78" s="21"/>
      <c r="Q78" s="21"/>
      <c r="R78" s="2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</row>
    <row r="79" spans="1:149" ht="12.75" customHeight="1" x14ac:dyDescent="0.2">
      <c r="A79" s="17"/>
      <c r="B79" s="17" t="s">
        <v>32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>
        <f>6461+33428</f>
        <v>39889</v>
      </c>
      <c r="O79" s="26"/>
      <c r="P79" s="26"/>
      <c r="Q79" s="26"/>
      <c r="R79" s="2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ht="12.75" customHeight="1" x14ac:dyDescent="0.2">
      <c r="A80" s="16"/>
      <c r="B80" s="16" t="s">
        <v>100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>
        <v>6028</v>
      </c>
      <c r="O80" s="21"/>
      <c r="P80" s="21"/>
      <c r="Q80" s="21"/>
      <c r="R80" s="2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</row>
    <row r="81" spans="1:149" ht="12.75" customHeight="1" x14ac:dyDescent="0.2">
      <c r="A81" s="16"/>
      <c r="B81" s="16" t="s">
        <v>101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>
        <v>3560</v>
      </c>
      <c r="O81" s="21"/>
      <c r="P81" s="21"/>
      <c r="Q81" s="21"/>
      <c r="R81" s="2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</row>
    <row r="82" spans="1:149" ht="12.75" customHeight="1" x14ac:dyDescent="0.2">
      <c r="A82" s="16"/>
      <c r="B82" s="16" t="s">
        <v>102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>
        <f>11021+3771</f>
        <v>14792</v>
      </c>
      <c r="O82" s="21"/>
      <c r="P82" s="21"/>
      <c r="Q82" s="21"/>
      <c r="R82" s="2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</row>
    <row r="83" spans="1:149" ht="12.75" customHeight="1" x14ac:dyDescent="0.2">
      <c r="A83" s="16"/>
      <c r="B83" s="16" t="s">
        <v>98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>
        <v>4353</v>
      </c>
      <c r="O83" s="21"/>
      <c r="P83" s="21"/>
      <c r="Q83" s="21"/>
      <c r="R83" s="21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</row>
    <row r="84" spans="1:149" ht="12.75" customHeight="1" x14ac:dyDescent="0.2">
      <c r="A84" s="16"/>
      <c r="B84" s="16" t="s">
        <v>103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>
        <v>16504</v>
      </c>
      <c r="O84" s="21"/>
      <c r="P84" s="21"/>
      <c r="Q84" s="21"/>
      <c r="R84" s="21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</row>
    <row r="85" spans="1:149" ht="12.75" customHeight="1" x14ac:dyDescent="0.2">
      <c r="A85" s="16"/>
      <c r="B85" s="16" t="s">
        <v>104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>
        <v>8099</v>
      </c>
      <c r="O85" s="21"/>
      <c r="P85" s="21"/>
      <c r="Q85" s="21"/>
      <c r="R85" s="21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</row>
    <row r="86" spans="1:149" ht="12.75" customHeight="1" x14ac:dyDescent="0.2">
      <c r="A86" s="16"/>
      <c r="B86" s="16" t="s">
        <v>105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>
        <v>14424</v>
      </c>
      <c r="O86" s="21"/>
      <c r="P86" s="21"/>
      <c r="Q86" s="21"/>
      <c r="R86" s="21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</row>
    <row r="87" spans="1:149" ht="12.75" customHeight="1" x14ac:dyDescent="0.2">
      <c r="A87" s="16"/>
      <c r="B87" s="16" t="s">
        <v>106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>
        <f>SUM(N78:N86)</f>
        <v>110496</v>
      </c>
      <c r="O87" s="21"/>
      <c r="P87" s="21"/>
      <c r="Q87" s="21"/>
      <c r="R87" s="21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</row>
    <row r="88" spans="1:149" ht="12.75" customHeight="1" x14ac:dyDescent="0.2"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R88" s="1"/>
    </row>
    <row r="89" spans="1:149" ht="12.75" customHeight="1" x14ac:dyDescent="0.2"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R89" s="1"/>
    </row>
    <row r="90" spans="1:149" ht="12.75" customHeight="1" x14ac:dyDescent="0.2"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R90" s="1"/>
    </row>
    <row r="91" spans="1:149" ht="12.75" customHeight="1" x14ac:dyDescent="0.2"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R91" s="1"/>
    </row>
    <row r="92" spans="1:149" ht="12.75" customHeight="1" x14ac:dyDescent="0.2"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R92" s="1"/>
    </row>
    <row r="93" spans="1:149" ht="12.75" customHeight="1" x14ac:dyDescent="0.2"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R93" s="1"/>
    </row>
    <row r="94" spans="1:149" ht="12.75" customHeight="1" x14ac:dyDescent="0.2"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R94" s="1"/>
    </row>
    <row r="95" spans="1:149" ht="12.75" customHeight="1" x14ac:dyDescent="0.2"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R95" s="1"/>
    </row>
    <row r="96" spans="1:149" ht="12.75" customHeight="1" x14ac:dyDescent="0.2"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R96" s="1"/>
    </row>
    <row r="97" spans="2:44" ht="12.75" customHeight="1" x14ac:dyDescent="0.2"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R97" s="1"/>
    </row>
    <row r="98" spans="2:44" ht="12.75" customHeight="1" x14ac:dyDescent="0.2"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R98" s="1"/>
    </row>
    <row r="99" spans="2:44" ht="12.75" customHeight="1" x14ac:dyDescent="0.2"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R99" s="1"/>
    </row>
    <row r="100" spans="2:44" ht="12.75" customHeight="1" x14ac:dyDescent="0.2"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R100" s="1"/>
    </row>
    <row r="101" spans="2:44" ht="12.75" customHeight="1" x14ac:dyDescent="0.2"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R101" s="1"/>
    </row>
    <row r="102" spans="2:44" ht="12.75" customHeight="1" x14ac:dyDescent="0.2"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R102" s="1"/>
    </row>
    <row r="103" spans="2:44" ht="12.75" customHeight="1" x14ac:dyDescent="0.2"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R103" s="1"/>
    </row>
    <row r="104" spans="2:44" ht="12.75" customHeight="1" x14ac:dyDescent="0.2"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R104" s="1"/>
    </row>
    <row r="105" spans="2:44" ht="12.75" customHeight="1" x14ac:dyDescent="0.2"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R105" s="1"/>
    </row>
    <row r="106" spans="2:44" ht="12.75" customHeight="1" x14ac:dyDescent="0.2"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R106" s="1"/>
    </row>
    <row r="107" spans="2:44" ht="12.75" customHeight="1" x14ac:dyDescent="0.2"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R107" s="1"/>
    </row>
    <row r="108" spans="2:44" ht="12.75" customHeight="1" x14ac:dyDescent="0.2"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R108" s="1"/>
    </row>
    <row r="109" spans="2:44" ht="12.75" customHeight="1" x14ac:dyDescent="0.2"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R109" s="1"/>
    </row>
    <row r="110" spans="2:44" ht="12.75" customHeight="1" x14ac:dyDescent="0.2"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R110" s="1"/>
    </row>
    <row r="111" spans="2:44" ht="12.75" customHeight="1" x14ac:dyDescent="0.2"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R111" s="1"/>
    </row>
    <row r="112" spans="2:44" ht="12.75" customHeight="1" x14ac:dyDescent="0.2"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R112" s="1"/>
    </row>
    <row r="113" spans="2:44" ht="12.75" customHeight="1" x14ac:dyDescent="0.2"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R113" s="1"/>
    </row>
    <row r="114" spans="2:44" ht="12.75" customHeight="1" x14ac:dyDescent="0.2"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R114" s="1"/>
    </row>
    <row r="115" spans="2:44" ht="12.75" customHeight="1" x14ac:dyDescent="0.2"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R115" s="1"/>
    </row>
    <row r="116" spans="2:44" ht="12.75" customHeight="1" x14ac:dyDescent="0.2"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R116" s="1"/>
    </row>
    <row r="117" spans="2:44" ht="12.75" customHeight="1" x14ac:dyDescent="0.2"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R117" s="1"/>
    </row>
    <row r="118" spans="2:44" ht="12.75" customHeight="1" x14ac:dyDescent="0.2"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R118" s="1"/>
    </row>
    <row r="119" spans="2:44" ht="12.75" customHeight="1" x14ac:dyDescent="0.2"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R119" s="1"/>
    </row>
    <row r="120" spans="2:44" ht="12.75" customHeight="1" x14ac:dyDescent="0.2"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R120" s="1"/>
    </row>
    <row r="121" spans="2:44" ht="12.75" customHeight="1" x14ac:dyDescent="0.2"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R121" s="1"/>
    </row>
    <row r="122" spans="2:44" ht="12.75" customHeight="1" x14ac:dyDescent="0.2"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R122" s="1"/>
    </row>
    <row r="123" spans="2:44" ht="12.75" customHeight="1" x14ac:dyDescent="0.2"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R123" s="1"/>
    </row>
    <row r="124" spans="2:44" ht="12.75" customHeight="1" x14ac:dyDescent="0.2"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R124" s="1"/>
    </row>
    <row r="125" spans="2:44" ht="12.75" customHeight="1" x14ac:dyDescent="0.2"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R125" s="1"/>
    </row>
    <row r="126" spans="2:44" ht="12.75" customHeight="1" x14ac:dyDescent="0.2"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R126" s="1"/>
    </row>
    <row r="127" spans="2:44" ht="12.75" customHeight="1" x14ac:dyDescent="0.2"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R127" s="1"/>
    </row>
    <row r="128" spans="2:44" ht="12.75" customHeight="1" x14ac:dyDescent="0.2"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R128" s="1"/>
    </row>
    <row r="129" spans="2:44" ht="12.75" customHeight="1" x14ac:dyDescent="0.2"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R129" s="1"/>
    </row>
    <row r="130" spans="2:44" ht="12.75" customHeight="1" x14ac:dyDescent="0.2"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R130" s="1"/>
    </row>
    <row r="131" spans="2:44" ht="12.75" customHeight="1" x14ac:dyDescent="0.2"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R131" s="1"/>
    </row>
    <row r="132" spans="2:44" ht="12.75" customHeight="1" x14ac:dyDescent="0.2"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R132" s="1"/>
    </row>
    <row r="133" spans="2:44" ht="12.75" customHeight="1" x14ac:dyDescent="0.2"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R133" s="1"/>
    </row>
    <row r="134" spans="2:44" ht="12.75" customHeight="1" x14ac:dyDescent="0.2"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R134" s="1"/>
    </row>
    <row r="135" spans="2:44" ht="12.75" customHeight="1" x14ac:dyDescent="0.2"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R135" s="1"/>
    </row>
    <row r="136" spans="2:44" ht="12.75" customHeight="1" x14ac:dyDescent="0.2"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R136" s="1"/>
    </row>
    <row r="137" spans="2:44" ht="12.75" customHeight="1" x14ac:dyDescent="0.2"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R137" s="1"/>
    </row>
    <row r="138" spans="2:44" ht="12.75" customHeight="1" x14ac:dyDescent="0.2"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R138" s="1"/>
    </row>
    <row r="139" spans="2:44" ht="12.75" customHeight="1" x14ac:dyDescent="0.2"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R139" s="1"/>
    </row>
    <row r="140" spans="2:44" ht="12.75" customHeight="1" x14ac:dyDescent="0.2"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R140" s="1"/>
    </row>
    <row r="141" spans="2:44" ht="12.75" customHeight="1" x14ac:dyDescent="0.2"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R141" s="1"/>
    </row>
    <row r="142" spans="2:44" ht="12.75" customHeight="1" x14ac:dyDescent="0.2"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R142" s="1"/>
    </row>
    <row r="143" spans="2:44" ht="12.75" customHeight="1" x14ac:dyDescent="0.2"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R143" s="1"/>
    </row>
    <row r="144" spans="2:44" ht="12.75" customHeight="1" x14ac:dyDescent="0.2"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R144" s="1"/>
    </row>
    <row r="145" spans="2:44" ht="12.75" customHeight="1" x14ac:dyDescent="0.2"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R145" s="1"/>
    </row>
    <row r="146" spans="2:44" ht="12.75" customHeight="1" x14ac:dyDescent="0.2"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R146" s="1"/>
    </row>
    <row r="147" spans="2:44" ht="12.75" customHeight="1" x14ac:dyDescent="0.2"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R147" s="1"/>
    </row>
    <row r="148" spans="2:44" ht="12.75" customHeight="1" x14ac:dyDescent="0.2"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R148" s="1"/>
    </row>
    <row r="149" spans="2:44" ht="12.75" customHeight="1" x14ac:dyDescent="0.2"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R149" s="1"/>
    </row>
    <row r="150" spans="2:44" ht="12.75" customHeight="1" x14ac:dyDescent="0.2"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R150" s="1"/>
    </row>
    <row r="151" spans="2:44" ht="12.75" customHeight="1" x14ac:dyDescent="0.2"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R151" s="1"/>
    </row>
    <row r="152" spans="2:44" ht="12.75" customHeight="1" x14ac:dyDescent="0.2"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R152" s="1"/>
    </row>
    <row r="153" spans="2:44" ht="12.75" customHeight="1" x14ac:dyDescent="0.2"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R153" s="1"/>
    </row>
    <row r="154" spans="2:44" ht="12.75" customHeight="1" x14ac:dyDescent="0.2"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R154" s="1"/>
    </row>
    <row r="155" spans="2:44" ht="12.75" customHeight="1" x14ac:dyDescent="0.2"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R155" s="1"/>
    </row>
    <row r="156" spans="2:44" ht="12.75" customHeight="1" x14ac:dyDescent="0.2"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R156" s="1"/>
    </row>
    <row r="157" spans="2:44" ht="12.75" customHeight="1" x14ac:dyDescent="0.2"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R157" s="1"/>
    </row>
    <row r="158" spans="2:44" ht="12.75" customHeight="1" x14ac:dyDescent="0.2"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R158" s="1"/>
    </row>
    <row r="159" spans="2:44" ht="12.75" customHeight="1" x14ac:dyDescent="0.2"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R159" s="1"/>
    </row>
    <row r="160" spans="2:44" ht="12.75" customHeight="1" x14ac:dyDescent="0.2"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R160" s="1"/>
    </row>
    <row r="161" spans="2:44" ht="12.75" customHeight="1" x14ac:dyDescent="0.2"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R161" s="1"/>
    </row>
    <row r="162" spans="2:44" ht="12.75" customHeight="1" x14ac:dyDescent="0.2"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R162" s="1"/>
    </row>
    <row r="163" spans="2:44" ht="12.75" customHeight="1" x14ac:dyDescent="0.2"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R163" s="1"/>
    </row>
    <row r="164" spans="2:44" ht="12.75" customHeight="1" x14ac:dyDescent="0.2"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R164" s="1"/>
    </row>
    <row r="165" spans="2:44" ht="12.75" customHeight="1" x14ac:dyDescent="0.2"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R165" s="1"/>
    </row>
    <row r="166" spans="2:44" ht="12.75" customHeight="1" x14ac:dyDescent="0.2"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R166" s="1"/>
    </row>
    <row r="167" spans="2:44" ht="12.75" customHeight="1" x14ac:dyDescent="0.2"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R167" s="1"/>
    </row>
    <row r="168" spans="2:44" ht="12.75" customHeight="1" x14ac:dyDescent="0.2"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R168" s="1"/>
    </row>
    <row r="169" spans="2:44" ht="12.75" customHeight="1" x14ac:dyDescent="0.2"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R169" s="1"/>
    </row>
    <row r="170" spans="2:44" ht="12.75" customHeight="1" x14ac:dyDescent="0.2"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R170" s="1"/>
    </row>
    <row r="171" spans="2:44" ht="12.75" customHeight="1" x14ac:dyDescent="0.2"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R171" s="1"/>
    </row>
    <row r="172" spans="2:44" ht="12.75" customHeight="1" x14ac:dyDescent="0.2"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R172" s="1"/>
    </row>
    <row r="173" spans="2:44" ht="12.75" customHeight="1" x14ac:dyDescent="0.2"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R173" s="1"/>
    </row>
    <row r="174" spans="2:44" ht="12.75" customHeight="1" x14ac:dyDescent="0.2"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R174" s="1"/>
    </row>
    <row r="175" spans="2:44" ht="12.75" customHeight="1" x14ac:dyDescent="0.2"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R175" s="1"/>
    </row>
    <row r="176" spans="2:44" ht="12.75" customHeight="1" x14ac:dyDescent="0.2"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R176" s="1"/>
    </row>
    <row r="177" spans="2:44" ht="12.75" customHeight="1" x14ac:dyDescent="0.2"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R177" s="1"/>
    </row>
    <row r="178" spans="2:44" ht="12.75" customHeight="1" x14ac:dyDescent="0.2"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R178" s="1"/>
    </row>
    <row r="179" spans="2:44" ht="12.75" customHeight="1" x14ac:dyDescent="0.2"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R179" s="1"/>
    </row>
    <row r="180" spans="2:44" ht="12.75" customHeight="1" x14ac:dyDescent="0.2"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R180" s="1"/>
    </row>
    <row r="181" spans="2:44" ht="12.75" customHeight="1" x14ac:dyDescent="0.2"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R181" s="1"/>
    </row>
    <row r="182" spans="2:44" ht="12.75" customHeight="1" x14ac:dyDescent="0.2"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R182" s="1"/>
    </row>
    <row r="183" spans="2:44" ht="12.75" customHeight="1" x14ac:dyDescent="0.2"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R183" s="1"/>
    </row>
    <row r="184" spans="2:44" ht="12.75" customHeight="1" x14ac:dyDescent="0.2"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R184" s="1"/>
    </row>
    <row r="185" spans="2:44" ht="12.75" customHeight="1" x14ac:dyDescent="0.2"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R185" s="1"/>
    </row>
    <row r="186" spans="2:44" ht="12.75" customHeight="1" x14ac:dyDescent="0.2"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R186" s="1"/>
    </row>
    <row r="187" spans="2:44" ht="12.75" customHeight="1" x14ac:dyDescent="0.2"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R187" s="1"/>
    </row>
    <row r="188" spans="2:44" ht="12.75" customHeight="1" x14ac:dyDescent="0.2"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R188" s="1"/>
    </row>
    <row r="189" spans="2:44" ht="12.75" customHeight="1" x14ac:dyDescent="0.2"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R189" s="1"/>
    </row>
    <row r="190" spans="2:44" ht="12.75" customHeight="1" x14ac:dyDescent="0.2"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R190" s="1"/>
    </row>
    <row r="191" spans="2:44" ht="12.75" customHeight="1" x14ac:dyDescent="0.2"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R191" s="1"/>
    </row>
    <row r="192" spans="2:44" ht="12.75" customHeight="1" x14ac:dyDescent="0.2"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R192" s="1"/>
    </row>
    <row r="193" spans="2:44" ht="12.75" customHeight="1" x14ac:dyDescent="0.2"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R193" s="1"/>
    </row>
    <row r="194" spans="2:44" ht="12.75" customHeight="1" x14ac:dyDescent="0.2"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R194" s="1"/>
    </row>
    <row r="195" spans="2:44" ht="12.75" customHeight="1" x14ac:dyDescent="0.2"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R195" s="1"/>
    </row>
    <row r="196" spans="2:44" ht="12.75" customHeight="1" x14ac:dyDescent="0.2"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R196" s="1"/>
    </row>
    <row r="197" spans="2:44" ht="12.75" customHeight="1" x14ac:dyDescent="0.2"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R197" s="1"/>
    </row>
    <row r="198" spans="2:44" ht="12.75" customHeight="1" x14ac:dyDescent="0.2"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R198" s="1"/>
    </row>
    <row r="199" spans="2:44" ht="12.75" customHeight="1" x14ac:dyDescent="0.2"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R199" s="1"/>
    </row>
    <row r="200" spans="2:44" ht="12.75" customHeight="1" x14ac:dyDescent="0.2"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R200" s="1"/>
    </row>
    <row r="201" spans="2:44" ht="12.75" customHeight="1" x14ac:dyDescent="0.2"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R201" s="1"/>
    </row>
    <row r="202" spans="2:44" ht="12.75" customHeight="1" x14ac:dyDescent="0.2"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R202" s="1"/>
    </row>
    <row r="203" spans="2:44" ht="12.75" customHeight="1" x14ac:dyDescent="0.2"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R203" s="1"/>
    </row>
    <row r="204" spans="2:44" ht="12.75" customHeight="1" x14ac:dyDescent="0.2"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R204" s="1"/>
    </row>
    <row r="205" spans="2:44" ht="12.75" customHeight="1" x14ac:dyDescent="0.2"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R205" s="1"/>
    </row>
    <row r="206" spans="2:44" ht="12.75" customHeight="1" x14ac:dyDescent="0.2"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R206" s="1"/>
    </row>
    <row r="207" spans="2:44" ht="12.75" customHeight="1" x14ac:dyDescent="0.2"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R207" s="1"/>
    </row>
    <row r="208" spans="2:44" ht="12.75" customHeight="1" x14ac:dyDescent="0.2"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R208" s="1"/>
    </row>
    <row r="209" spans="2:44" ht="12.75" customHeight="1" x14ac:dyDescent="0.2"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R209" s="1"/>
    </row>
    <row r="210" spans="2:44" ht="12.75" customHeight="1" x14ac:dyDescent="0.2"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R210" s="1"/>
    </row>
    <row r="211" spans="2:44" ht="12.75" customHeight="1" x14ac:dyDescent="0.2"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R211" s="1"/>
    </row>
    <row r="212" spans="2:44" ht="12.75" customHeight="1" x14ac:dyDescent="0.2"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R212" s="1"/>
    </row>
    <row r="213" spans="2:44" ht="12.75" customHeight="1" x14ac:dyDescent="0.2"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R213" s="1"/>
    </row>
    <row r="214" spans="2:44" ht="12.75" customHeight="1" x14ac:dyDescent="0.2"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R214" s="1"/>
    </row>
    <row r="215" spans="2:44" ht="12.75" customHeight="1" x14ac:dyDescent="0.2"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R215" s="1"/>
    </row>
    <row r="216" spans="2:44" ht="12.75" customHeight="1" x14ac:dyDescent="0.2"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R216" s="1"/>
    </row>
    <row r="217" spans="2:44" ht="12.75" customHeight="1" x14ac:dyDescent="0.2"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R217" s="1"/>
    </row>
    <row r="218" spans="2:44" ht="12.75" customHeight="1" x14ac:dyDescent="0.2"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R218" s="1"/>
    </row>
    <row r="219" spans="2:44" ht="12.75" customHeight="1" x14ac:dyDescent="0.2"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R219" s="1"/>
    </row>
    <row r="220" spans="2:44" ht="12.75" customHeight="1" x14ac:dyDescent="0.2"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R220" s="1"/>
    </row>
    <row r="221" spans="2:44" ht="12.75" customHeight="1" x14ac:dyDescent="0.2"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R221" s="1"/>
    </row>
    <row r="222" spans="2:44" ht="12.75" customHeight="1" x14ac:dyDescent="0.2"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R222" s="1"/>
    </row>
    <row r="223" spans="2:44" ht="12.75" customHeight="1" x14ac:dyDescent="0.2"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R223" s="1"/>
    </row>
    <row r="224" spans="2:44" ht="12.75" customHeight="1" x14ac:dyDescent="0.2"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R224" s="1"/>
    </row>
    <row r="225" spans="2:44" ht="12.75" customHeight="1" x14ac:dyDescent="0.2"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R225" s="1"/>
    </row>
    <row r="226" spans="2:44" ht="12.75" customHeight="1" x14ac:dyDescent="0.2"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R226" s="1"/>
    </row>
    <row r="227" spans="2:44" ht="12.75" customHeight="1" x14ac:dyDescent="0.2"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R227" s="1"/>
    </row>
    <row r="228" spans="2:44" ht="12.75" customHeight="1" x14ac:dyDescent="0.2"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R228" s="1"/>
    </row>
    <row r="229" spans="2:44" ht="12.75" customHeight="1" x14ac:dyDescent="0.2"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R229" s="1"/>
    </row>
    <row r="230" spans="2:44" ht="12.75" customHeight="1" x14ac:dyDescent="0.2"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R230" s="1"/>
    </row>
    <row r="231" spans="2:44" ht="12.75" customHeight="1" x14ac:dyDescent="0.2"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R231" s="1"/>
    </row>
    <row r="232" spans="2:44" ht="12.75" customHeight="1" x14ac:dyDescent="0.2"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R232" s="1"/>
    </row>
    <row r="233" spans="2:44" ht="12.75" customHeight="1" x14ac:dyDescent="0.2"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R233" s="1"/>
    </row>
    <row r="234" spans="2:44" ht="12.75" customHeight="1" x14ac:dyDescent="0.2"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R234" s="1"/>
    </row>
    <row r="235" spans="2:44" ht="12.75" customHeight="1" x14ac:dyDescent="0.2"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R235" s="1"/>
    </row>
    <row r="236" spans="2:44" ht="12.75" customHeight="1" x14ac:dyDescent="0.2"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R236" s="1"/>
    </row>
    <row r="237" spans="2:44" ht="12.75" customHeight="1" x14ac:dyDescent="0.2"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R237" s="1"/>
    </row>
    <row r="238" spans="2:44" ht="12.75" customHeight="1" x14ac:dyDescent="0.2"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R238" s="1"/>
    </row>
    <row r="239" spans="2:44" ht="12.75" customHeight="1" x14ac:dyDescent="0.2"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R239" s="1"/>
    </row>
    <row r="240" spans="2:44" ht="12.75" customHeight="1" x14ac:dyDescent="0.2"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R240" s="1"/>
    </row>
    <row r="241" spans="2:44" ht="12.75" customHeight="1" x14ac:dyDescent="0.2"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R241" s="1"/>
    </row>
    <row r="242" spans="2:44" ht="12.75" customHeight="1" x14ac:dyDescent="0.2"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R242" s="1"/>
    </row>
    <row r="243" spans="2:44" ht="12.75" customHeight="1" x14ac:dyDescent="0.2"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R243" s="1"/>
    </row>
    <row r="244" spans="2:44" ht="12.75" customHeight="1" x14ac:dyDescent="0.2"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R244" s="1"/>
    </row>
    <row r="245" spans="2:44" ht="12.75" customHeight="1" x14ac:dyDescent="0.2"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R245" s="1"/>
    </row>
    <row r="246" spans="2:44" ht="12.75" customHeight="1" x14ac:dyDescent="0.2"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R246" s="1"/>
    </row>
    <row r="247" spans="2:44" ht="12.75" customHeight="1" x14ac:dyDescent="0.2"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R247" s="1"/>
    </row>
    <row r="248" spans="2:44" ht="12.75" customHeight="1" x14ac:dyDescent="0.2"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R248" s="1"/>
    </row>
    <row r="249" spans="2:44" ht="12.75" customHeight="1" x14ac:dyDescent="0.2">
      <c r="B249" s="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R249" s="1"/>
    </row>
    <row r="250" spans="2:44" ht="12.75" customHeight="1" x14ac:dyDescent="0.2">
      <c r="B250" s="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R250" s="1"/>
    </row>
    <row r="251" spans="2:44" ht="12.75" customHeight="1" x14ac:dyDescent="0.2">
      <c r="B251" s="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R251" s="1"/>
    </row>
    <row r="252" spans="2:44" ht="12.75" customHeight="1" x14ac:dyDescent="0.2">
      <c r="B252" s="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R252" s="1"/>
    </row>
    <row r="253" spans="2:44" ht="12.75" customHeight="1" x14ac:dyDescent="0.2">
      <c r="B253" s="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R253" s="1"/>
    </row>
    <row r="254" spans="2:44" ht="12.75" customHeight="1" x14ac:dyDescent="0.2">
      <c r="B254" s="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R254" s="1"/>
    </row>
    <row r="255" spans="2:44" ht="12.75" customHeight="1" x14ac:dyDescent="0.2">
      <c r="B255" s="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R255" s="1"/>
    </row>
    <row r="256" spans="2:44" ht="12.75" customHeight="1" x14ac:dyDescent="0.2">
      <c r="B256" s="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R256" s="1"/>
    </row>
    <row r="257" spans="2:44" ht="12.75" customHeight="1" x14ac:dyDescent="0.2">
      <c r="B257" s="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R257" s="1"/>
    </row>
    <row r="258" spans="2:44" ht="12.75" customHeight="1" x14ac:dyDescent="0.2">
      <c r="B258" s="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R258" s="1"/>
    </row>
    <row r="259" spans="2:44" ht="12.75" customHeight="1" x14ac:dyDescent="0.2">
      <c r="B259" s="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R259" s="1"/>
    </row>
    <row r="260" spans="2:44" ht="12.75" customHeight="1" x14ac:dyDescent="0.2">
      <c r="B260" s="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R260" s="1"/>
    </row>
    <row r="261" spans="2:44" ht="12.75" customHeight="1" x14ac:dyDescent="0.2">
      <c r="B261" s="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R261" s="1"/>
    </row>
    <row r="262" spans="2:44" ht="12.75" customHeight="1" x14ac:dyDescent="0.2">
      <c r="B262" s="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R262" s="1"/>
    </row>
    <row r="263" spans="2:44" ht="12.75" customHeight="1" x14ac:dyDescent="0.2">
      <c r="B263" s="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R263" s="1"/>
    </row>
    <row r="264" spans="2:44" ht="12.75" customHeight="1" x14ac:dyDescent="0.2">
      <c r="B264" s="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R264" s="1"/>
    </row>
    <row r="265" spans="2:44" ht="12.75" customHeight="1" x14ac:dyDescent="0.2">
      <c r="B265" s="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R265" s="1"/>
    </row>
    <row r="266" spans="2:44" ht="12.75" customHeight="1" x14ac:dyDescent="0.2">
      <c r="B266" s="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R266" s="1"/>
    </row>
    <row r="267" spans="2:44" ht="12.75" customHeight="1" x14ac:dyDescent="0.2">
      <c r="B267" s="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R267" s="1"/>
    </row>
    <row r="268" spans="2:44" ht="12.75" customHeight="1" x14ac:dyDescent="0.2">
      <c r="B268" s="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R268" s="1"/>
    </row>
    <row r="269" spans="2:44" ht="12.75" customHeight="1" x14ac:dyDescent="0.2">
      <c r="B269" s="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R269" s="1"/>
    </row>
    <row r="270" spans="2:44" ht="12.75" customHeight="1" x14ac:dyDescent="0.2">
      <c r="B270" s="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R270" s="1"/>
    </row>
    <row r="271" spans="2:44" ht="12.75" customHeight="1" x14ac:dyDescent="0.2">
      <c r="B271" s="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R271" s="1"/>
    </row>
    <row r="272" spans="2:44" ht="12.75" customHeight="1" x14ac:dyDescent="0.2">
      <c r="B272" s="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R272" s="1"/>
    </row>
    <row r="273" spans="2:44" ht="12.75" customHeight="1" x14ac:dyDescent="0.2">
      <c r="B273" s="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R273" s="1"/>
    </row>
    <row r="274" spans="2:44" ht="12.75" customHeight="1" x14ac:dyDescent="0.2">
      <c r="B274" s="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R274" s="1"/>
    </row>
    <row r="275" spans="2:44" ht="12.75" customHeight="1" x14ac:dyDescent="0.2">
      <c r="B275" s="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R275" s="1"/>
    </row>
    <row r="276" spans="2:44" ht="12.75" customHeight="1" x14ac:dyDescent="0.2">
      <c r="B276" s="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R276" s="1"/>
    </row>
    <row r="277" spans="2:44" ht="12.75" customHeight="1" x14ac:dyDescent="0.2">
      <c r="B277" s="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R277" s="1"/>
    </row>
    <row r="278" spans="2:44" ht="12.75" customHeight="1" x14ac:dyDescent="0.2">
      <c r="B278" s="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R278" s="1"/>
    </row>
    <row r="279" spans="2:44" ht="12.75" customHeight="1" x14ac:dyDescent="0.2">
      <c r="B279" s="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R279" s="1"/>
    </row>
    <row r="280" spans="2:44" ht="12.75" customHeight="1" x14ac:dyDescent="0.2">
      <c r="B280" s="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R280" s="1"/>
    </row>
    <row r="281" spans="2:44" ht="12.75" customHeight="1" x14ac:dyDescent="0.2">
      <c r="B281" s="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R281" s="1"/>
    </row>
    <row r="282" spans="2:44" ht="12.75" customHeight="1" x14ac:dyDescent="0.2">
      <c r="B282" s="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R282" s="1"/>
    </row>
    <row r="283" spans="2:44" ht="12.75" customHeight="1" x14ac:dyDescent="0.2">
      <c r="B283" s="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R283" s="1"/>
    </row>
    <row r="284" spans="2:44" ht="12.75" customHeight="1" x14ac:dyDescent="0.2">
      <c r="B284" s="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R284" s="1"/>
    </row>
    <row r="285" spans="2:44" ht="12.75" customHeight="1" x14ac:dyDescent="0.2">
      <c r="B285" s="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R285" s="1"/>
    </row>
    <row r="286" spans="2:44" ht="12.75" customHeight="1" x14ac:dyDescent="0.2">
      <c r="B286" s="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R286" s="1"/>
    </row>
    <row r="287" spans="2:44" ht="12.75" customHeight="1" x14ac:dyDescent="0.2">
      <c r="B287" s="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R287" s="1"/>
    </row>
    <row r="288" spans="2:44" ht="12.75" customHeight="1" x14ac:dyDescent="0.2">
      <c r="B288" s="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R288" s="1"/>
    </row>
    <row r="289" spans="2:44" ht="12.75" customHeight="1" x14ac:dyDescent="0.2">
      <c r="B289" s="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R289" s="1"/>
    </row>
    <row r="290" spans="2:44" ht="12.75" customHeight="1" x14ac:dyDescent="0.2">
      <c r="B290" s="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R290" s="1"/>
    </row>
    <row r="291" spans="2:44" ht="12.75" customHeight="1" x14ac:dyDescent="0.2">
      <c r="B291" s="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R291" s="1"/>
    </row>
    <row r="292" spans="2:44" ht="12.75" customHeight="1" x14ac:dyDescent="0.2">
      <c r="B292" s="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R292" s="1"/>
    </row>
    <row r="293" spans="2:44" ht="12.75" customHeight="1" x14ac:dyDescent="0.2">
      <c r="B293" s="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R293" s="1"/>
    </row>
    <row r="294" spans="2:44" ht="12.75" customHeight="1" x14ac:dyDescent="0.2">
      <c r="B294" s="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R294" s="1"/>
    </row>
    <row r="295" spans="2:44" ht="12.75" customHeight="1" x14ac:dyDescent="0.2">
      <c r="B295" s="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R295" s="1"/>
    </row>
    <row r="296" spans="2:44" ht="12.75" customHeight="1" x14ac:dyDescent="0.2">
      <c r="B296" s="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R296" s="1"/>
    </row>
    <row r="297" spans="2:44" ht="12.75" customHeight="1" x14ac:dyDescent="0.2">
      <c r="B297" s="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R297" s="1"/>
    </row>
    <row r="298" spans="2:44" ht="12.75" customHeight="1" x14ac:dyDescent="0.2">
      <c r="B298" s="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R298" s="1"/>
    </row>
    <row r="299" spans="2:44" ht="12.75" customHeight="1" x14ac:dyDescent="0.2">
      <c r="B299" s="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R299" s="1"/>
    </row>
    <row r="300" spans="2:44" ht="12.75" customHeight="1" x14ac:dyDescent="0.2">
      <c r="B300" s="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R300" s="1"/>
    </row>
    <row r="301" spans="2:44" ht="12.75" customHeight="1" x14ac:dyDescent="0.2">
      <c r="B301" s="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R301" s="1"/>
    </row>
    <row r="302" spans="2:44" ht="12.75" customHeight="1" x14ac:dyDescent="0.2">
      <c r="B302" s="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R302" s="1"/>
    </row>
    <row r="303" spans="2:44" ht="12.75" customHeight="1" x14ac:dyDescent="0.2">
      <c r="B303" s="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R303" s="1"/>
    </row>
    <row r="304" spans="2:44" ht="12.75" customHeight="1" x14ac:dyDescent="0.2">
      <c r="B304" s="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R304" s="1"/>
    </row>
    <row r="305" spans="2:44" ht="12.75" customHeight="1" x14ac:dyDescent="0.2">
      <c r="B305" s="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R305" s="1"/>
    </row>
    <row r="306" spans="2:44" ht="12.75" customHeight="1" x14ac:dyDescent="0.2">
      <c r="B306" s="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R306" s="1"/>
    </row>
    <row r="307" spans="2:44" ht="12.75" customHeight="1" x14ac:dyDescent="0.2">
      <c r="B307" s="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R307" s="1"/>
    </row>
    <row r="308" spans="2:44" ht="12.75" customHeight="1" x14ac:dyDescent="0.2">
      <c r="B308" s="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R308" s="1"/>
    </row>
    <row r="309" spans="2:44" ht="12.75" customHeight="1" x14ac:dyDescent="0.2">
      <c r="B309" s="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R309" s="1"/>
    </row>
    <row r="310" spans="2:44" ht="12.75" customHeight="1" x14ac:dyDescent="0.2">
      <c r="B310" s="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R310" s="1"/>
    </row>
    <row r="311" spans="2:44" ht="12.75" customHeight="1" x14ac:dyDescent="0.2">
      <c r="B311" s="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R311" s="1"/>
    </row>
    <row r="312" spans="2:44" ht="12.75" customHeight="1" x14ac:dyDescent="0.2">
      <c r="B312" s="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R312" s="1"/>
    </row>
    <row r="313" spans="2:44" ht="12.75" customHeight="1" x14ac:dyDescent="0.2">
      <c r="B313" s="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R313" s="1"/>
    </row>
    <row r="314" spans="2:44" ht="12.75" customHeight="1" x14ac:dyDescent="0.2">
      <c r="B314" s="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R314" s="1"/>
    </row>
    <row r="315" spans="2:44" ht="12.75" customHeight="1" x14ac:dyDescent="0.2">
      <c r="B315" s="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R315" s="1"/>
    </row>
    <row r="316" spans="2:44" ht="12.75" customHeight="1" x14ac:dyDescent="0.2">
      <c r="B316" s="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R316" s="1"/>
    </row>
    <row r="317" spans="2:44" ht="12.75" customHeight="1" x14ac:dyDescent="0.2">
      <c r="B317" s="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R317" s="1"/>
    </row>
    <row r="318" spans="2:44" ht="12.75" customHeight="1" x14ac:dyDescent="0.2">
      <c r="B318" s="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R318" s="1"/>
    </row>
    <row r="319" spans="2:44" ht="12.75" customHeight="1" x14ac:dyDescent="0.2">
      <c r="B319" s="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R319" s="1"/>
    </row>
    <row r="320" spans="2:44" ht="12.75" customHeight="1" x14ac:dyDescent="0.2">
      <c r="B320" s="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R320" s="1"/>
    </row>
    <row r="321" spans="2:44" ht="12.75" customHeight="1" x14ac:dyDescent="0.2">
      <c r="B321" s="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R321" s="1"/>
    </row>
    <row r="322" spans="2:44" ht="12.75" customHeight="1" x14ac:dyDescent="0.2">
      <c r="B322" s="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R322" s="1"/>
    </row>
    <row r="323" spans="2:44" ht="12.75" customHeight="1" x14ac:dyDescent="0.2">
      <c r="B323" s="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R323" s="1"/>
    </row>
    <row r="324" spans="2:44" ht="12.75" customHeight="1" x14ac:dyDescent="0.2">
      <c r="B324" s="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R324" s="1"/>
    </row>
    <row r="325" spans="2:44" ht="12.75" customHeight="1" x14ac:dyDescent="0.2">
      <c r="B325" s="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R325" s="1"/>
    </row>
    <row r="326" spans="2:44" ht="12.75" customHeight="1" x14ac:dyDescent="0.2">
      <c r="B326" s="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R326" s="1"/>
    </row>
    <row r="327" spans="2:44" ht="12.75" customHeight="1" x14ac:dyDescent="0.2">
      <c r="B327" s="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R327" s="1"/>
    </row>
    <row r="328" spans="2:44" ht="12.75" customHeight="1" x14ac:dyDescent="0.2">
      <c r="B328" s="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R328" s="1"/>
    </row>
    <row r="329" spans="2:44" ht="12.75" customHeight="1" x14ac:dyDescent="0.2">
      <c r="B329" s="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R329" s="1"/>
    </row>
    <row r="330" spans="2:44" ht="12.75" customHeight="1" x14ac:dyDescent="0.2">
      <c r="B330" s="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R330" s="1"/>
    </row>
    <row r="331" spans="2:44" ht="12.75" customHeight="1" x14ac:dyDescent="0.2">
      <c r="B331" s="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R331" s="1"/>
    </row>
    <row r="332" spans="2:44" ht="12.75" customHeight="1" x14ac:dyDescent="0.2">
      <c r="B332" s="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R332" s="1"/>
    </row>
    <row r="333" spans="2:44" ht="12.75" customHeight="1" x14ac:dyDescent="0.2">
      <c r="B333" s="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R333" s="1"/>
    </row>
    <row r="334" spans="2:44" ht="12.75" customHeight="1" x14ac:dyDescent="0.2">
      <c r="B334" s="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R334" s="1"/>
    </row>
    <row r="335" spans="2:44" ht="12.75" customHeight="1" x14ac:dyDescent="0.2">
      <c r="B335" s="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R335" s="1"/>
    </row>
    <row r="336" spans="2:44" ht="12.75" customHeight="1" x14ac:dyDescent="0.2">
      <c r="B336" s="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R336" s="1"/>
    </row>
    <row r="337" spans="2:44" ht="12.75" customHeight="1" x14ac:dyDescent="0.2">
      <c r="B337" s="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R337" s="1"/>
    </row>
    <row r="338" spans="2:44" ht="12.75" customHeight="1" x14ac:dyDescent="0.2">
      <c r="B338" s="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R338" s="1"/>
    </row>
    <row r="339" spans="2:44" ht="12.75" customHeight="1" x14ac:dyDescent="0.2">
      <c r="B339" s="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R339" s="1"/>
    </row>
    <row r="340" spans="2:44" ht="12.75" customHeight="1" x14ac:dyDescent="0.2">
      <c r="B340" s="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R340" s="1"/>
    </row>
    <row r="341" spans="2:44" ht="12.75" customHeight="1" x14ac:dyDescent="0.2">
      <c r="B341" s="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R341" s="1"/>
    </row>
    <row r="342" spans="2:44" ht="12.75" customHeight="1" x14ac:dyDescent="0.2">
      <c r="B342" s="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R342" s="1"/>
    </row>
    <row r="343" spans="2:44" ht="12.75" customHeight="1" x14ac:dyDescent="0.2">
      <c r="B343" s="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R343" s="1"/>
    </row>
    <row r="344" spans="2:44" ht="12.75" customHeight="1" x14ac:dyDescent="0.2">
      <c r="B344" s="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R344" s="1"/>
    </row>
    <row r="345" spans="2:44" ht="12.75" customHeight="1" x14ac:dyDescent="0.2">
      <c r="B345" s="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R345" s="1"/>
    </row>
    <row r="346" spans="2:44" ht="12.75" customHeight="1" x14ac:dyDescent="0.2">
      <c r="B346" s="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R346" s="1"/>
    </row>
    <row r="347" spans="2:44" ht="12.75" customHeight="1" x14ac:dyDescent="0.2">
      <c r="B347" s="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R347" s="1"/>
    </row>
    <row r="348" spans="2:44" ht="12.75" customHeight="1" x14ac:dyDescent="0.2">
      <c r="B348" s="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R348" s="1"/>
    </row>
    <row r="349" spans="2:44" ht="12.75" customHeight="1" x14ac:dyDescent="0.2">
      <c r="B349" s="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R349" s="1"/>
    </row>
    <row r="350" spans="2:44" ht="12.75" customHeight="1" x14ac:dyDescent="0.2">
      <c r="B350" s="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R350" s="1"/>
    </row>
    <row r="351" spans="2:44" ht="12.75" customHeight="1" x14ac:dyDescent="0.2">
      <c r="B351" s="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R351" s="1"/>
    </row>
    <row r="352" spans="2:44" ht="12.75" customHeight="1" x14ac:dyDescent="0.2">
      <c r="B352" s="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R352" s="1"/>
    </row>
    <row r="353" spans="2:44" ht="12.75" customHeight="1" x14ac:dyDescent="0.2">
      <c r="B353" s="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R353" s="1"/>
    </row>
    <row r="354" spans="2:44" ht="12.75" customHeight="1" x14ac:dyDescent="0.2">
      <c r="B354" s="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R354" s="1"/>
    </row>
    <row r="355" spans="2:44" ht="12.75" customHeight="1" x14ac:dyDescent="0.2">
      <c r="B355" s="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R355" s="1"/>
    </row>
    <row r="356" spans="2:44" ht="12.75" customHeight="1" x14ac:dyDescent="0.2">
      <c r="B356" s="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R356" s="1"/>
    </row>
    <row r="357" spans="2:44" ht="12.75" customHeight="1" x14ac:dyDescent="0.2">
      <c r="B357" s="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R357" s="1"/>
    </row>
    <row r="358" spans="2:44" ht="12.75" customHeight="1" x14ac:dyDescent="0.2">
      <c r="B358" s="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R358" s="1"/>
    </row>
    <row r="359" spans="2:44" ht="12.75" customHeight="1" x14ac:dyDescent="0.2">
      <c r="B359" s="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R359" s="1"/>
    </row>
    <row r="360" spans="2:44" ht="12.75" customHeight="1" x14ac:dyDescent="0.2">
      <c r="B360" s="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R360" s="1"/>
    </row>
    <row r="361" spans="2:44" ht="12.75" customHeight="1" x14ac:dyDescent="0.2">
      <c r="B361" s="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R361" s="1"/>
    </row>
    <row r="362" spans="2:44" ht="12.75" customHeight="1" x14ac:dyDescent="0.2">
      <c r="B362" s="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R362" s="1"/>
    </row>
    <row r="363" spans="2:44" ht="12.75" customHeight="1" x14ac:dyDescent="0.2">
      <c r="B363" s="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R363" s="1"/>
    </row>
    <row r="364" spans="2:44" ht="12.75" customHeight="1" x14ac:dyDescent="0.2">
      <c r="B364" s="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R364" s="1"/>
    </row>
    <row r="365" spans="2:44" ht="12.75" customHeight="1" x14ac:dyDescent="0.2">
      <c r="B365" s="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R365" s="1"/>
    </row>
    <row r="366" spans="2:44" ht="12.75" customHeight="1" x14ac:dyDescent="0.2">
      <c r="B366" s="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R366" s="1"/>
    </row>
    <row r="367" spans="2:44" ht="12.75" customHeight="1" x14ac:dyDescent="0.2">
      <c r="B367" s="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R367" s="1"/>
    </row>
    <row r="368" spans="2:44" ht="12.75" customHeight="1" x14ac:dyDescent="0.2">
      <c r="B368" s="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R368" s="1"/>
    </row>
    <row r="369" spans="2:44" ht="12.75" customHeight="1" x14ac:dyDescent="0.2">
      <c r="B369" s="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R369" s="1"/>
    </row>
    <row r="370" spans="2:44" ht="12.75" customHeight="1" x14ac:dyDescent="0.2">
      <c r="B370" s="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R370" s="1"/>
    </row>
    <row r="371" spans="2:44" ht="12.75" customHeight="1" x14ac:dyDescent="0.2">
      <c r="B371" s="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R371" s="1"/>
    </row>
    <row r="372" spans="2:44" ht="12.75" customHeight="1" x14ac:dyDescent="0.2">
      <c r="B372" s="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R372" s="1"/>
    </row>
    <row r="373" spans="2:44" ht="12.75" customHeight="1" x14ac:dyDescent="0.2">
      <c r="B373" s="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R373" s="1"/>
    </row>
    <row r="374" spans="2:44" ht="12.75" customHeight="1" x14ac:dyDescent="0.2">
      <c r="B374" s="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R374" s="1"/>
    </row>
    <row r="375" spans="2:44" ht="12.75" customHeight="1" x14ac:dyDescent="0.2">
      <c r="B375" s="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R375" s="1"/>
    </row>
    <row r="376" spans="2:44" ht="12.75" customHeight="1" x14ac:dyDescent="0.2">
      <c r="B376" s="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R376" s="1"/>
    </row>
    <row r="377" spans="2:44" ht="12.75" customHeight="1" x14ac:dyDescent="0.2">
      <c r="B377" s="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R377" s="1"/>
    </row>
    <row r="378" spans="2:44" ht="12.75" customHeight="1" x14ac:dyDescent="0.2">
      <c r="B378" s="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R378" s="1"/>
    </row>
    <row r="379" spans="2:44" ht="12.75" customHeight="1" x14ac:dyDescent="0.2">
      <c r="B379" s="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R379" s="1"/>
    </row>
    <row r="380" spans="2:44" ht="12.75" customHeight="1" x14ac:dyDescent="0.2">
      <c r="B380" s="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R380" s="1"/>
    </row>
    <row r="381" spans="2:44" ht="12.75" customHeight="1" x14ac:dyDescent="0.2">
      <c r="B381" s="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R381" s="1"/>
    </row>
    <row r="382" spans="2:44" ht="12.75" customHeight="1" x14ac:dyDescent="0.2">
      <c r="B382" s="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R382" s="1"/>
    </row>
    <row r="383" spans="2:44" ht="12.75" customHeight="1" x14ac:dyDescent="0.2">
      <c r="B383" s="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R383" s="1"/>
    </row>
    <row r="384" spans="2:44" ht="12.75" customHeight="1" x14ac:dyDescent="0.2">
      <c r="B384" s="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R384" s="1"/>
    </row>
    <row r="385" spans="2:44" ht="12.75" customHeight="1" x14ac:dyDescent="0.2">
      <c r="B385" s="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R385" s="1"/>
    </row>
    <row r="386" spans="2:44" ht="12.75" customHeight="1" x14ac:dyDescent="0.2">
      <c r="B386" s="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R386" s="1"/>
    </row>
    <row r="387" spans="2:44" ht="12.75" customHeight="1" x14ac:dyDescent="0.2">
      <c r="B387" s="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R387" s="1"/>
    </row>
    <row r="388" spans="2:44" ht="12.75" customHeight="1" x14ac:dyDescent="0.2">
      <c r="B388" s="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R388" s="1"/>
    </row>
    <row r="389" spans="2:44" ht="12.75" customHeight="1" x14ac:dyDescent="0.2">
      <c r="B389" s="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R389" s="1"/>
    </row>
    <row r="390" spans="2:44" ht="12.75" customHeight="1" x14ac:dyDescent="0.2">
      <c r="B390" s="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R390" s="1"/>
    </row>
    <row r="391" spans="2:44" ht="12.75" customHeight="1" x14ac:dyDescent="0.2">
      <c r="B391" s="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R391" s="1"/>
    </row>
    <row r="392" spans="2:44" ht="12.75" customHeight="1" x14ac:dyDescent="0.2">
      <c r="B392" s="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R392" s="1"/>
    </row>
    <row r="393" spans="2:44" ht="12.75" customHeight="1" x14ac:dyDescent="0.2">
      <c r="B393" s="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R393" s="1"/>
    </row>
    <row r="394" spans="2:44" ht="12.75" customHeight="1" x14ac:dyDescent="0.2">
      <c r="B394" s="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R394" s="1"/>
    </row>
    <row r="395" spans="2:44" ht="12.75" customHeight="1" x14ac:dyDescent="0.2">
      <c r="B395" s="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R395" s="1"/>
    </row>
    <row r="396" spans="2:44" ht="12.75" customHeight="1" x14ac:dyDescent="0.2">
      <c r="B396" s="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R396" s="1"/>
    </row>
    <row r="397" spans="2:44" ht="12.75" customHeight="1" x14ac:dyDescent="0.2">
      <c r="B397" s="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R397" s="1"/>
    </row>
    <row r="398" spans="2:44" ht="12.75" customHeight="1" x14ac:dyDescent="0.2">
      <c r="B398" s="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R398" s="1"/>
    </row>
    <row r="399" spans="2:44" ht="12.75" customHeight="1" x14ac:dyDescent="0.2">
      <c r="B399" s="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R399" s="1"/>
    </row>
    <row r="400" spans="2:44" ht="12.75" customHeight="1" x14ac:dyDescent="0.2">
      <c r="B400" s="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R400" s="1"/>
    </row>
    <row r="401" spans="2:44" ht="12.75" customHeight="1" x14ac:dyDescent="0.2">
      <c r="B401" s="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R401" s="1"/>
    </row>
    <row r="402" spans="2:44" ht="12.75" customHeight="1" x14ac:dyDescent="0.2">
      <c r="B402" s="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R402" s="1"/>
    </row>
    <row r="403" spans="2:44" ht="12.75" customHeight="1" x14ac:dyDescent="0.2">
      <c r="B403" s="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R403" s="1"/>
    </row>
    <row r="404" spans="2:44" ht="12.75" customHeight="1" x14ac:dyDescent="0.2">
      <c r="B404" s="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R404" s="1"/>
    </row>
    <row r="405" spans="2:44" ht="12.75" customHeight="1" x14ac:dyDescent="0.2">
      <c r="B405" s="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R405" s="1"/>
    </row>
    <row r="406" spans="2:44" ht="12.75" customHeight="1" x14ac:dyDescent="0.2">
      <c r="B406" s="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R406" s="1"/>
    </row>
    <row r="407" spans="2:44" ht="12.75" customHeight="1" x14ac:dyDescent="0.2">
      <c r="B407" s="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R407" s="1"/>
    </row>
    <row r="408" spans="2:44" ht="12.75" customHeight="1" x14ac:dyDescent="0.2">
      <c r="B408" s="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R408" s="1"/>
    </row>
    <row r="409" spans="2:44" ht="12.75" customHeight="1" x14ac:dyDescent="0.2">
      <c r="B409" s="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R409" s="1"/>
    </row>
    <row r="410" spans="2:44" ht="12.75" customHeight="1" x14ac:dyDescent="0.2">
      <c r="B410" s="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R410" s="1"/>
    </row>
    <row r="411" spans="2:44" ht="12.75" customHeight="1" x14ac:dyDescent="0.2">
      <c r="B411" s="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R411" s="1"/>
    </row>
    <row r="412" spans="2:44" ht="12.75" customHeight="1" x14ac:dyDescent="0.2">
      <c r="B412" s="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R412" s="1"/>
    </row>
    <row r="413" spans="2:44" ht="12.75" customHeight="1" x14ac:dyDescent="0.2"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R413" s="1"/>
    </row>
    <row r="414" spans="2:44" ht="12.75" customHeight="1" x14ac:dyDescent="0.2">
      <c r="B414" s="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R414" s="1"/>
    </row>
    <row r="415" spans="2:44" ht="12.75" customHeight="1" x14ac:dyDescent="0.2">
      <c r="B415" s="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R415" s="1"/>
    </row>
    <row r="416" spans="2:44" ht="12.75" customHeight="1" x14ac:dyDescent="0.2">
      <c r="B416" s="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R416" s="1"/>
    </row>
    <row r="417" spans="2:44" ht="12.75" customHeight="1" x14ac:dyDescent="0.2">
      <c r="B417" s="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R417" s="1"/>
    </row>
    <row r="418" spans="2:44" ht="12.75" customHeight="1" x14ac:dyDescent="0.2">
      <c r="B418" s="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R418" s="1"/>
    </row>
    <row r="419" spans="2:44" ht="12.75" customHeight="1" x14ac:dyDescent="0.2">
      <c r="B419" s="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R419" s="1"/>
    </row>
    <row r="420" spans="2:44" ht="12.75" customHeight="1" x14ac:dyDescent="0.2">
      <c r="B420" s="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R420" s="1"/>
    </row>
    <row r="421" spans="2:44" ht="12.75" customHeight="1" x14ac:dyDescent="0.2">
      <c r="B421" s="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R421" s="1"/>
    </row>
    <row r="422" spans="2:44" ht="12.75" customHeight="1" x14ac:dyDescent="0.2">
      <c r="B422" s="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R422" s="1"/>
    </row>
    <row r="423" spans="2:44" ht="12.75" customHeight="1" x14ac:dyDescent="0.2">
      <c r="B423" s="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R423" s="1"/>
    </row>
    <row r="424" spans="2:44" ht="12.75" customHeight="1" x14ac:dyDescent="0.2">
      <c r="B424" s="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R424" s="1"/>
    </row>
    <row r="425" spans="2:44" ht="12.75" customHeight="1" x14ac:dyDescent="0.2">
      <c r="B425" s="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R425" s="1"/>
    </row>
    <row r="426" spans="2:44" ht="12.75" customHeight="1" x14ac:dyDescent="0.2">
      <c r="B426" s="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R426" s="1"/>
    </row>
    <row r="427" spans="2:44" ht="12.75" customHeight="1" x14ac:dyDescent="0.2">
      <c r="B427" s="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R427" s="1"/>
    </row>
    <row r="428" spans="2:44" ht="12.75" customHeight="1" x14ac:dyDescent="0.2">
      <c r="B428" s="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R428" s="1"/>
    </row>
    <row r="429" spans="2:44" ht="12.75" customHeight="1" x14ac:dyDescent="0.2">
      <c r="B429" s="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R429" s="1"/>
    </row>
    <row r="430" spans="2:44" ht="12.75" customHeight="1" x14ac:dyDescent="0.2">
      <c r="B430" s="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R430" s="1"/>
    </row>
    <row r="431" spans="2:44" ht="12.75" customHeight="1" x14ac:dyDescent="0.2">
      <c r="B431" s="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R431" s="1"/>
    </row>
    <row r="432" spans="2:44" ht="12.75" customHeight="1" x14ac:dyDescent="0.2">
      <c r="B432" s="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R432" s="1"/>
    </row>
    <row r="433" spans="2:44" ht="12.75" customHeight="1" x14ac:dyDescent="0.2">
      <c r="B433" s="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R433" s="1"/>
    </row>
    <row r="434" spans="2:44" ht="12.75" customHeight="1" x14ac:dyDescent="0.2">
      <c r="B434" s="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R434" s="1"/>
    </row>
    <row r="435" spans="2:44" ht="12.75" customHeight="1" x14ac:dyDescent="0.2">
      <c r="B435" s="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R435" s="1"/>
    </row>
    <row r="436" spans="2:44" ht="12.75" customHeight="1" x14ac:dyDescent="0.2">
      <c r="B436" s="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R436" s="1"/>
    </row>
    <row r="437" spans="2:44" ht="12.75" customHeight="1" x14ac:dyDescent="0.2">
      <c r="B437" s="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R437" s="1"/>
    </row>
    <row r="438" spans="2:44" ht="12.75" customHeight="1" x14ac:dyDescent="0.2">
      <c r="B438" s="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R438" s="1"/>
    </row>
    <row r="439" spans="2:44" ht="12.75" customHeight="1" x14ac:dyDescent="0.2">
      <c r="B439" s="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R439" s="1"/>
    </row>
    <row r="440" spans="2:44" ht="12.75" customHeight="1" x14ac:dyDescent="0.2">
      <c r="B440" s="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R440" s="1"/>
    </row>
    <row r="441" spans="2:44" ht="12.75" customHeight="1" x14ac:dyDescent="0.2">
      <c r="B441" s="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R441" s="1"/>
    </row>
    <row r="442" spans="2:44" ht="12.75" customHeight="1" x14ac:dyDescent="0.2">
      <c r="B442" s="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R442" s="1"/>
    </row>
    <row r="443" spans="2:44" ht="12.75" customHeight="1" x14ac:dyDescent="0.2">
      <c r="B443" s="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R443" s="1"/>
    </row>
    <row r="444" spans="2:44" ht="12.75" customHeight="1" x14ac:dyDescent="0.2">
      <c r="B444" s="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R444" s="1"/>
    </row>
    <row r="445" spans="2:44" ht="12.75" customHeight="1" x14ac:dyDescent="0.2">
      <c r="B445" s="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R445" s="1"/>
    </row>
    <row r="446" spans="2:44" ht="12.75" customHeight="1" x14ac:dyDescent="0.2">
      <c r="B446" s="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R446" s="1"/>
    </row>
    <row r="447" spans="2:44" ht="12.75" customHeight="1" x14ac:dyDescent="0.2">
      <c r="B447" s="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R447" s="1"/>
    </row>
    <row r="448" spans="2:44" ht="12.75" customHeight="1" x14ac:dyDescent="0.2">
      <c r="B448" s="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R448" s="1"/>
    </row>
    <row r="449" spans="2:44" ht="12.75" customHeight="1" x14ac:dyDescent="0.2">
      <c r="B449" s="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R449" s="1"/>
    </row>
    <row r="450" spans="2:44" ht="12.75" customHeight="1" x14ac:dyDescent="0.2">
      <c r="B450" s="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R450" s="1"/>
    </row>
    <row r="451" spans="2:44" ht="12.75" customHeight="1" x14ac:dyDescent="0.2">
      <c r="B451" s="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R451" s="1"/>
    </row>
    <row r="452" spans="2:44" ht="12.75" customHeight="1" x14ac:dyDescent="0.2">
      <c r="B452" s="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R452" s="1"/>
    </row>
    <row r="453" spans="2:44" ht="12.75" customHeight="1" x14ac:dyDescent="0.2">
      <c r="B453" s="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R453" s="1"/>
    </row>
    <row r="454" spans="2:44" ht="12.75" customHeight="1" x14ac:dyDescent="0.2">
      <c r="B454" s="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R454" s="1"/>
    </row>
    <row r="455" spans="2:44" ht="12.75" customHeight="1" x14ac:dyDescent="0.2">
      <c r="B455" s="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R455" s="1"/>
    </row>
    <row r="456" spans="2:44" ht="12.75" customHeight="1" x14ac:dyDescent="0.2">
      <c r="B456" s="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R456" s="1"/>
    </row>
    <row r="457" spans="2:44" ht="12.75" customHeight="1" x14ac:dyDescent="0.2">
      <c r="B457" s="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R457" s="1"/>
    </row>
    <row r="458" spans="2:44" ht="12.75" customHeight="1" x14ac:dyDescent="0.2">
      <c r="B458" s="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R458" s="1"/>
    </row>
    <row r="459" spans="2:44" ht="12.75" customHeight="1" x14ac:dyDescent="0.2">
      <c r="B459" s="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R459" s="1"/>
    </row>
    <row r="460" spans="2:44" ht="12.75" customHeight="1" x14ac:dyDescent="0.2">
      <c r="B460" s="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R460" s="1"/>
    </row>
    <row r="461" spans="2:44" ht="12.75" customHeight="1" x14ac:dyDescent="0.2">
      <c r="B461" s="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R461" s="1"/>
    </row>
    <row r="462" spans="2:44" ht="12.75" customHeight="1" x14ac:dyDescent="0.2">
      <c r="B462" s="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R462" s="1"/>
    </row>
    <row r="463" spans="2:44" ht="12.75" customHeight="1" x14ac:dyDescent="0.2">
      <c r="B463" s="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R463" s="1"/>
    </row>
    <row r="464" spans="2:44" ht="12.75" customHeight="1" x14ac:dyDescent="0.2">
      <c r="B464" s="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R464" s="1"/>
    </row>
    <row r="465" spans="2:44" ht="12.75" customHeight="1" x14ac:dyDescent="0.2">
      <c r="B465" s="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R465" s="1"/>
    </row>
    <row r="466" spans="2:44" ht="12.75" customHeight="1" x14ac:dyDescent="0.2">
      <c r="B466" s="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R466" s="1"/>
    </row>
    <row r="467" spans="2:44" ht="12.75" customHeight="1" x14ac:dyDescent="0.2">
      <c r="B467" s="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R467" s="1"/>
    </row>
    <row r="468" spans="2:44" ht="12.75" customHeight="1" x14ac:dyDescent="0.2">
      <c r="B468" s="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R468" s="1"/>
    </row>
    <row r="469" spans="2:44" ht="12.75" customHeight="1" x14ac:dyDescent="0.2">
      <c r="B469" s="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R469" s="1"/>
    </row>
    <row r="470" spans="2:44" ht="12.75" customHeight="1" x14ac:dyDescent="0.2">
      <c r="B470" s="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R470" s="1"/>
    </row>
    <row r="471" spans="2:44" ht="12.75" customHeight="1" x14ac:dyDescent="0.2">
      <c r="B471" s="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R471" s="1"/>
    </row>
    <row r="472" spans="2:44" ht="12.75" customHeight="1" x14ac:dyDescent="0.2">
      <c r="B472" s="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R472" s="1"/>
    </row>
    <row r="473" spans="2:44" ht="12.75" customHeight="1" x14ac:dyDescent="0.2">
      <c r="B473" s="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R473" s="1"/>
    </row>
    <row r="474" spans="2:44" ht="12.75" customHeight="1" x14ac:dyDescent="0.2">
      <c r="B474" s="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R474" s="1"/>
    </row>
    <row r="475" spans="2:44" ht="12.75" customHeight="1" x14ac:dyDescent="0.2">
      <c r="B475" s="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R475" s="1"/>
    </row>
    <row r="476" spans="2:44" ht="12.75" customHeight="1" x14ac:dyDescent="0.2">
      <c r="B476" s="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R476" s="1"/>
    </row>
    <row r="477" spans="2:44" ht="12.75" customHeight="1" x14ac:dyDescent="0.2">
      <c r="B477" s="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R477" s="1"/>
    </row>
    <row r="478" spans="2:44" ht="12.75" customHeight="1" x14ac:dyDescent="0.2">
      <c r="B478" s="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R478" s="1"/>
    </row>
    <row r="479" spans="2:44" ht="12.75" customHeight="1" x14ac:dyDescent="0.2">
      <c r="B479" s="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R479" s="1"/>
    </row>
    <row r="480" spans="2:44" ht="12.75" customHeight="1" x14ac:dyDescent="0.2">
      <c r="B480" s="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R480" s="1"/>
    </row>
    <row r="481" spans="2:44" ht="12.75" customHeight="1" x14ac:dyDescent="0.2">
      <c r="B481" s="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R481" s="1"/>
    </row>
    <row r="482" spans="2:44" ht="12.75" customHeight="1" x14ac:dyDescent="0.2">
      <c r="B482" s="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R482" s="1"/>
    </row>
    <row r="483" spans="2:44" ht="12.75" customHeight="1" x14ac:dyDescent="0.2">
      <c r="B483" s="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R483" s="1"/>
    </row>
    <row r="484" spans="2:44" ht="12.75" customHeight="1" x14ac:dyDescent="0.2">
      <c r="B484" s="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R484" s="1"/>
    </row>
    <row r="485" spans="2:44" ht="12.75" customHeight="1" x14ac:dyDescent="0.2">
      <c r="B485" s="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R485" s="1"/>
    </row>
    <row r="486" spans="2:44" ht="12.75" customHeight="1" x14ac:dyDescent="0.2">
      <c r="B486" s="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R486" s="1"/>
    </row>
    <row r="487" spans="2:44" ht="12.75" customHeight="1" x14ac:dyDescent="0.2">
      <c r="B487" s="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R487" s="1"/>
    </row>
    <row r="488" spans="2:44" ht="12.75" customHeight="1" x14ac:dyDescent="0.2">
      <c r="B488" s="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R488" s="1"/>
    </row>
    <row r="489" spans="2:44" ht="12.75" customHeight="1" x14ac:dyDescent="0.2">
      <c r="B489" s="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R489" s="1"/>
    </row>
    <row r="490" spans="2:44" ht="12.75" customHeight="1" x14ac:dyDescent="0.2">
      <c r="B490" s="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R490" s="1"/>
    </row>
    <row r="491" spans="2:44" ht="12.75" customHeight="1" x14ac:dyDescent="0.2">
      <c r="B491" s="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R491" s="1"/>
    </row>
    <row r="492" spans="2:44" ht="12.75" customHeight="1" x14ac:dyDescent="0.2">
      <c r="B492" s="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R492" s="1"/>
    </row>
    <row r="493" spans="2:44" ht="12.75" customHeight="1" x14ac:dyDescent="0.2">
      <c r="B493" s="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R493" s="1"/>
    </row>
    <row r="494" spans="2:44" ht="12.75" customHeight="1" x14ac:dyDescent="0.2">
      <c r="B494" s="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R494" s="1"/>
    </row>
    <row r="495" spans="2:44" ht="12.75" customHeight="1" x14ac:dyDescent="0.2">
      <c r="B495" s="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R495" s="1"/>
    </row>
    <row r="496" spans="2:44" ht="12.75" customHeight="1" x14ac:dyDescent="0.2">
      <c r="B496" s="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R496" s="1"/>
    </row>
    <row r="497" spans="2:44" ht="12.75" customHeight="1" x14ac:dyDescent="0.2">
      <c r="B497" s="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R497" s="1"/>
    </row>
    <row r="498" spans="2:44" ht="12.75" customHeight="1" x14ac:dyDescent="0.2">
      <c r="B498" s="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R498" s="1"/>
    </row>
    <row r="499" spans="2:44" ht="12.75" customHeight="1" x14ac:dyDescent="0.2">
      <c r="B499" s="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R499" s="1"/>
    </row>
    <row r="500" spans="2:44" ht="12.75" customHeight="1" x14ac:dyDescent="0.2">
      <c r="B500" s="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R500" s="1"/>
    </row>
    <row r="501" spans="2:44" ht="12.75" customHeight="1" x14ac:dyDescent="0.2">
      <c r="B501" s="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R501" s="1"/>
    </row>
    <row r="502" spans="2:44" ht="12.75" customHeight="1" x14ac:dyDescent="0.2">
      <c r="B502" s="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R502" s="1"/>
    </row>
    <row r="503" spans="2:44" ht="12.75" customHeight="1" x14ac:dyDescent="0.2">
      <c r="B503" s="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R503" s="1"/>
    </row>
    <row r="504" spans="2:44" ht="12.75" customHeight="1" x14ac:dyDescent="0.2">
      <c r="B504" s="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R504" s="1"/>
    </row>
    <row r="505" spans="2:44" ht="12.75" customHeight="1" x14ac:dyDescent="0.2">
      <c r="B505" s="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R505" s="1"/>
    </row>
    <row r="506" spans="2:44" ht="12.75" customHeight="1" x14ac:dyDescent="0.2">
      <c r="B506" s="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R506" s="1"/>
    </row>
    <row r="507" spans="2:44" ht="12.75" customHeight="1" x14ac:dyDescent="0.2">
      <c r="B507" s="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R507" s="1"/>
    </row>
    <row r="508" spans="2:44" ht="12.75" customHeight="1" x14ac:dyDescent="0.2">
      <c r="B508" s="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R508" s="1"/>
    </row>
    <row r="509" spans="2:44" ht="12.75" customHeight="1" x14ac:dyDescent="0.2">
      <c r="B509" s="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R509" s="1"/>
    </row>
    <row r="510" spans="2:44" ht="12.75" customHeight="1" x14ac:dyDescent="0.2">
      <c r="B510" s="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R510" s="1"/>
    </row>
    <row r="511" spans="2:44" ht="12.75" customHeight="1" x14ac:dyDescent="0.2">
      <c r="B511" s="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R511" s="1"/>
    </row>
    <row r="512" spans="2:44" ht="12.75" customHeight="1" x14ac:dyDescent="0.2">
      <c r="B512" s="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R512" s="1"/>
    </row>
    <row r="513" spans="2:44" ht="12.75" customHeight="1" x14ac:dyDescent="0.2">
      <c r="B513" s="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R513" s="1"/>
    </row>
    <row r="514" spans="2:44" ht="12.75" customHeight="1" x14ac:dyDescent="0.2">
      <c r="B514" s="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R514" s="1"/>
    </row>
    <row r="515" spans="2:44" ht="12.75" customHeight="1" x14ac:dyDescent="0.2">
      <c r="B515" s="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R515" s="1"/>
    </row>
    <row r="516" spans="2:44" ht="12.75" customHeight="1" x14ac:dyDescent="0.2">
      <c r="B516" s="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R516" s="1"/>
    </row>
    <row r="517" spans="2:44" ht="12.75" customHeight="1" x14ac:dyDescent="0.2">
      <c r="B517" s="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R517" s="1"/>
    </row>
    <row r="518" spans="2:44" ht="12.75" customHeight="1" x14ac:dyDescent="0.2">
      <c r="B518" s="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R518" s="1"/>
    </row>
    <row r="519" spans="2:44" ht="12.75" customHeight="1" x14ac:dyDescent="0.2">
      <c r="B519" s="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R519" s="1"/>
    </row>
    <row r="520" spans="2:44" ht="12.75" customHeight="1" x14ac:dyDescent="0.2">
      <c r="B520" s="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R520" s="1"/>
    </row>
    <row r="521" spans="2:44" ht="12.75" customHeight="1" x14ac:dyDescent="0.2">
      <c r="B521" s="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R521" s="1"/>
    </row>
    <row r="522" spans="2:44" ht="12.75" customHeight="1" x14ac:dyDescent="0.2">
      <c r="B522" s="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R522" s="1"/>
    </row>
    <row r="523" spans="2:44" ht="12.75" customHeight="1" x14ac:dyDescent="0.2">
      <c r="B523" s="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R523" s="1"/>
    </row>
    <row r="524" spans="2:44" ht="12.75" customHeight="1" x14ac:dyDescent="0.2">
      <c r="B524" s="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R524" s="1"/>
    </row>
    <row r="525" spans="2:44" ht="12.75" customHeight="1" x14ac:dyDescent="0.2">
      <c r="B525" s="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R525" s="1"/>
    </row>
    <row r="526" spans="2:44" ht="12.75" customHeight="1" x14ac:dyDescent="0.2">
      <c r="B526" s="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R526" s="1"/>
    </row>
    <row r="527" spans="2:44" ht="12.75" customHeight="1" x14ac:dyDescent="0.2">
      <c r="B527" s="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R527" s="1"/>
    </row>
    <row r="528" spans="2:44" ht="12.75" customHeight="1" x14ac:dyDescent="0.2">
      <c r="B528" s="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R528" s="1"/>
    </row>
    <row r="529" spans="2:44" ht="12.75" customHeight="1" x14ac:dyDescent="0.2">
      <c r="B529" s="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R529" s="1"/>
    </row>
    <row r="530" spans="2:44" ht="12.75" customHeight="1" x14ac:dyDescent="0.2">
      <c r="B530" s="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R530" s="1"/>
    </row>
    <row r="531" spans="2:44" ht="12.75" customHeight="1" x14ac:dyDescent="0.2">
      <c r="B531" s="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R531" s="1"/>
    </row>
    <row r="532" spans="2:44" ht="12.75" customHeight="1" x14ac:dyDescent="0.2">
      <c r="B532" s="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R532" s="1"/>
    </row>
    <row r="533" spans="2:44" ht="12.75" customHeight="1" x14ac:dyDescent="0.2">
      <c r="B533" s="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R533" s="1"/>
    </row>
    <row r="534" spans="2:44" ht="12.75" customHeight="1" x14ac:dyDescent="0.2">
      <c r="B534" s="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R534" s="1"/>
    </row>
    <row r="535" spans="2:44" ht="12.75" customHeight="1" x14ac:dyDescent="0.2">
      <c r="B535" s="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R535" s="1"/>
    </row>
    <row r="536" spans="2:44" ht="12.75" customHeight="1" x14ac:dyDescent="0.2">
      <c r="B536" s="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R536" s="1"/>
    </row>
    <row r="537" spans="2:44" ht="12.75" customHeight="1" x14ac:dyDescent="0.2">
      <c r="B537" s="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R537" s="1"/>
    </row>
    <row r="538" spans="2:44" ht="12.75" customHeight="1" x14ac:dyDescent="0.2">
      <c r="B538" s="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R538" s="1"/>
    </row>
    <row r="539" spans="2:44" ht="12.75" customHeight="1" x14ac:dyDescent="0.2">
      <c r="B539" s="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R539" s="1"/>
    </row>
    <row r="540" spans="2:44" ht="12.75" customHeight="1" x14ac:dyDescent="0.2">
      <c r="B540" s="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R540" s="1"/>
    </row>
    <row r="541" spans="2:44" ht="12.75" customHeight="1" x14ac:dyDescent="0.2">
      <c r="B541" s="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R541" s="1"/>
    </row>
    <row r="542" spans="2:44" ht="12.75" customHeight="1" x14ac:dyDescent="0.2">
      <c r="B542" s="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R542" s="1"/>
    </row>
    <row r="543" spans="2:44" ht="12.75" customHeight="1" x14ac:dyDescent="0.2">
      <c r="B543" s="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R543" s="1"/>
    </row>
    <row r="544" spans="2:44" ht="12.75" customHeight="1" x14ac:dyDescent="0.2">
      <c r="B544" s="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R544" s="1"/>
    </row>
    <row r="545" spans="2:44" ht="12.75" customHeight="1" x14ac:dyDescent="0.2">
      <c r="B545" s="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R545" s="1"/>
    </row>
    <row r="546" spans="2:44" ht="12.75" customHeight="1" x14ac:dyDescent="0.2">
      <c r="B546" s="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R546" s="1"/>
    </row>
    <row r="547" spans="2:44" ht="12.75" customHeight="1" x14ac:dyDescent="0.2">
      <c r="B547" s="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R547" s="1"/>
    </row>
    <row r="548" spans="2:44" ht="12.75" customHeight="1" x14ac:dyDescent="0.2">
      <c r="B548" s="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R548" s="1"/>
    </row>
    <row r="549" spans="2:44" ht="12.75" customHeight="1" x14ac:dyDescent="0.2">
      <c r="B549" s="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R549" s="1"/>
    </row>
    <row r="550" spans="2:44" ht="12.75" customHeight="1" x14ac:dyDescent="0.2">
      <c r="B550" s="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R550" s="1"/>
    </row>
    <row r="551" spans="2:44" ht="12.75" customHeight="1" x14ac:dyDescent="0.2">
      <c r="B551" s="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R551" s="1"/>
    </row>
    <row r="552" spans="2:44" ht="12.75" customHeight="1" x14ac:dyDescent="0.2">
      <c r="B552" s="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R552" s="1"/>
    </row>
    <row r="553" spans="2:44" ht="12.75" customHeight="1" x14ac:dyDescent="0.2">
      <c r="B553" s="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R553" s="1"/>
    </row>
    <row r="554" spans="2:44" ht="12.75" customHeight="1" x14ac:dyDescent="0.2">
      <c r="B554" s="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R554" s="1"/>
    </row>
    <row r="555" spans="2:44" ht="12.75" customHeight="1" x14ac:dyDescent="0.2">
      <c r="B555" s="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R555" s="1"/>
    </row>
    <row r="556" spans="2:44" ht="12.75" customHeight="1" x14ac:dyDescent="0.2">
      <c r="B556" s="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R556" s="1"/>
    </row>
    <row r="557" spans="2:44" ht="12.75" customHeight="1" x14ac:dyDescent="0.2">
      <c r="B557" s="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R557" s="1"/>
    </row>
    <row r="558" spans="2:44" ht="12.75" customHeight="1" x14ac:dyDescent="0.2">
      <c r="B558" s="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R558" s="1"/>
    </row>
    <row r="559" spans="2:44" ht="12.75" customHeight="1" x14ac:dyDescent="0.2">
      <c r="B559" s="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R559" s="1"/>
    </row>
    <row r="560" spans="2:44" ht="12.75" customHeight="1" x14ac:dyDescent="0.2">
      <c r="B560" s="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R560" s="1"/>
    </row>
    <row r="561" spans="2:44" ht="12.75" customHeight="1" x14ac:dyDescent="0.2">
      <c r="B561" s="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R561" s="1"/>
    </row>
    <row r="562" spans="2:44" ht="12.75" customHeight="1" x14ac:dyDescent="0.2">
      <c r="B562" s="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R562" s="1"/>
    </row>
    <row r="563" spans="2:44" ht="12.75" customHeight="1" x14ac:dyDescent="0.2">
      <c r="B563" s="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R563" s="1"/>
    </row>
    <row r="564" spans="2:44" ht="12.75" customHeight="1" x14ac:dyDescent="0.2">
      <c r="B564" s="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R564" s="1"/>
    </row>
    <row r="565" spans="2:44" ht="12.75" customHeight="1" x14ac:dyDescent="0.2">
      <c r="B565" s="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R565" s="1"/>
    </row>
    <row r="566" spans="2:44" ht="12.75" customHeight="1" x14ac:dyDescent="0.2">
      <c r="B566" s="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R566" s="1"/>
    </row>
    <row r="567" spans="2:44" ht="12.75" customHeight="1" x14ac:dyDescent="0.2">
      <c r="B567" s="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R567" s="1"/>
    </row>
    <row r="568" spans="2:44" ht="12.75" customHeight="1" x14ac:dyDescent="0.2">
      <c r="B568" s="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R568" s="1"/>
    </row>
    <row r="569" spans="2:44" ht="12.75" customHeight="1" x14ac:dyDescent="0.2">
      <c r="B569" s="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R569" s="1"/>
    </row>
    <row r="570" spans="2:44" ht="12.75" customHeight="1" x14ac:dyDescent="0.2">
      <c r="B570" s="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R570" s="1"/>
    </row>
    <row r="571" spans="2:44" ht="12.75" customHeight="1" x14ac:dyDescent="0.2">
      <c r="B571" s="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R571" s="1"/>
    </row>
    <row r="572" spans="2:44" ht="12.75" customHeight="1" x14ac:dyDescent="0.2">
      <c r="B572" s="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R572" s="1"/>
    </row>
    <row r="573" spans="2:44" ht="12.75" customHeight="1" x14ac:dyDescent="0.2">
      <c r="B573" s="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R573" s="1"/>
    </row>
    <row r="574" spans="2:44" ht="12.75" customHeight="1" x14ac:dyDescent="0.2">
      <c r="B574" s="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R574" s="1"/>
    </row>
    <row r="575" spans="2:44" ht="12.75" customHeight="1" x14ac:dyDescent="0.2">
      <c r="B575" s="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R575" s="1"/>
    </row>
    <row r="576" spans="2:44" ht="12.75" customHeight="1" x14ac:dyDescent="0.2">
      <c r="B576" s="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R576" s="1"/>
    </row>
    <row r="577" spans="2:44" ht="12.75" customHeight="1" x14ac:dyDescent="0.2">
      <c r="B577" s="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R577" s="1"/>
    </row>
    <row r="578" spans="2:44" ht="12.75" customHeight="1" x14ac:dyDescent="0.2">
      <c r="B578" s="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R578" s="1"/>
    </row>
    <row r="579" spans="2:44" ht="12.75" customHeight="1" x14ac:dyDescent="0.2">
      <c r="B579" s="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R579" s="1"/>
    </row>
    <row r="580" spans="2:44" ht="12.75" customHeight="1" x14ac:dyDescent="0.2">
      <c r="B580" s="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R580" s="1"/>
    </row>
    <row r="581" spans="2:44" ht="12.75" customHeight="1" x14ac:dyDescent="0.2">
      <c r="B581" s="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R581" s="1"/>
    </row>
    <row r="582" spans="2:44" ht="12.75" customHeight="1" x14ac:dyDescent="0.2">
      <c r="B582" s="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R582" s="1"/>
    </row>
    <row r="583" spans="2:44" ht="12.75" customHeight="1" x14ac:dyDescent="0.2">
      <c r="B583" s="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R583" s="1"/>
    </row>
    <row r="584" spans="2:44" ht="12.75" customHeight="1" x14ac:dyDescent="0.2">
      <c r="B584" s="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R584" s="1"/>
    </row>
    <row r="585" spans="2:44" ht="12.75" customHeight="1" x14ac:dyDescent="0.2">
      <c r="B585" s="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R585" s="1"/>
    </row>
    <row r="586" spans="2:44" ht="12.75" customHeight="1" x14ac:dyDescent="0.2">
      <c r="B586" s="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R586" s="1"/>
    </row>
    <row r="587" spans="2:44" ht="12.75" customHeight="1" x14ac:dyDescent="0.2">
      <c r="B587" s="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R587" s="1"/>
    </row>
    <row r="588" spans="2:44" ht="12.75" customHeight="1" x14ac:dyDescent="0.2">
      <c r="B588" s="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R588" s="1"/>
    </row>
    <row r="589" spans="2:44" ht="12.75" customHeight="1" x14ac:dyDescent="0.2">
      <c r="B589" s="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R589" s="1"/>
    </row>
    <row r="590" spans="2:44" ht="12.75" customHeight="1" x14ac:dyDescent="0.2">
      <c r="B590" s="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R590" s="1"/>
    </row>
    <row r="591" spans="2:44" ht="12.75" customHeight="1" x14ac:dyDescent="0.2">
      <c r="B591" s="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R591" s="1"/>
    </row>
    <row r="592" spans="2:44" ht="12.75" customHeight="1" x14ac:dyDescent="0.2">
      <c r="B592" s="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R592" s="1"/>
    </row>
    <row r="593" spans="2:44" ht="12.75" customHeight="1" x14ac:dyDescent="0.2">
      <c r="B593" s="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R593" s="1"/>
    </row>
    <row r="594" spans="2:44" ht="12.75" customHeight="1" x14ac:dyDescent="0.2">
      <c r="B594" s="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R594" s="1"/>
    </row>
    <row r="595" spans="2:44" ht="12.75" customHeight="1" x14ac:dyDescent="0.2">
      <c r="B595" s="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R595" s="1"/>
    </row>
    <row r="596" spans="2:44" ht="12.75" customHeight="1" x14ac:dyDescent="0.2">
      <c r="B596" s="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R596" s="1"/>
    </row>
    <row r="597" spans="2:44" ht="12.75" customHeight="1" x14ac:dyDescent="0.2">
      <c r="B597" s="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R597" s="1"/>
    </row>
    <row r="598" spans="2:44" ht="12.75" customHeight="1" x14ac:dyDescent="0.2">
      <c r="B598" s="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R598" s="1"/>
    </row>
    <row r="599" spans="2:44" ht="12.75" customHeight="1" x14ac:dyDescent="0.2">
      <c r="B599" s="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R599" s="1"/>
    </row>
    <row r="600" spans="2:44" ht="12.75" customHeight="1" x14ac:dyDescent="0.2">
      <c r="B600" s="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R600" s="1"/>
    </row>
    <row r="601" spans="2:44" ht="12.75" customHeight="1" x14ac:dyDescent="0.2">
      <c r="B601" s="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R601" s="1"/>
    </row>
    <row r="602" spans="2:44" ht="12.75" customHeight="1" x14ac:dyDescent="0.2">
      <c r="B602" s="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R602" s="1"/>
    </row>
    <row r="603" spans="2:44" ht="12.75" customHeight="1" x14ac:dyDescent="0.2">
      <c r="B603" s="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R603" s="1"/>
    </row>
    <row r="604" spans="2:44" ht="12.75" customHeight="1" x14ac:dyDescent="0.2">
      <c r="B604" s="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R604" s="1"/>
    </row>
    <row r="605" spans="2:44" ht="12.75" customHeight="1" x14ac:dyDescent="0.2">
      <c r="B605" s="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R605" s="1"/>
    </row>
    <row r="606" spans="2:44" ht="12.75" customHeight="1" x14ac:dyDescent="0.2">
      <c r="B606" s="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R606" s="1"/>
    </row>
    <row r="607" spans="2:44" ht="12.75" customHeight="1" x14ac:dyDescent="0.2">
      <c r="B607" s="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R607" s="1"/>
    </row>
    <row r="608" spans="2:44" ht="12.75" customHeight="1" x14ac:dyDescent="0.2">
      <c r="B608" s="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R608" s="1"/>
    </row>
    <row r="609" spans="2:44" ht="12.75" customHeight="1" x14ac:dyDescent="0.2">
      <c r="B609" s="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R609" s="1"/>
    </row>
    <row r="610" spans="2:44" ht="12.75" customHeight="1" x14ac:dyDescent="0.2">
      <c r="B610" s="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R610" s="1"/>
    </row>
    <row r="611" spans="2:44" ht="12.75" customHeight="1" x14ac:dyDescent="0.2">
      <c r="B611" s="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R611" s="1"/>
    </row>
    <row r="612" spans="2:44" ht="12.75" customHeight="1" x14ac:dyDescent="0.2">
      <c r="B612" s="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R612" s="1"/>
    </row>
    <row r="613" spans="2:44" ht="12.75" customHeight="1" x14ac:dyDescent="0.2">
      <c r="B613" s="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R613" s="1"/>
    </row>
    <row r="614" spans="2:44" ht="12.75" customHeight="1" x14ac:dyDescent="0.2">
      <c r="B614" s="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R614" s="1"/>
    </row>
    <row r="615" spans="2:44" ht="12.75" customHeight="1" x14ac:dyDescent="0.2">
      <c r="B615" s="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R615" s="1"/>
    </row>
    <row r="616" spans="2:44" ht="12.75" customHeight="1" x14ac:dyDescent="0.2">
      <c r="B616" s="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R616" s="1"/>
    </row>
    <row r="617" spans="2:44" ht="12.75" customHeight="1" x14ac:dyDescent="0.2">
      <c r="B617" s="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R617" s="1"/>
    </row>
    <row r="618" spans="2:44" ht="12.75" customHeight="1" x14ac:dyDescent="0.2">
      <c r="B618" s="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R618" s="1"/>
    </row>
    <row r="619" spans="2:44" ht="12.75" customHeight="1" x14ac:dyDescent="0.2">
      <c r="B619" s="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R619" s="1"/>
    </row>
    <row r="620" spans="2:44" ht="12.75" customHeight="1" x14ac:dyDescent="0.2">
      <c r="B620" s="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R620" s="1"/>
    </row>
    <row r="621" spans="2:44" ht="12.75" customHeight="1" x14ac:dyDescent="0.2">
      <c r="B621" s="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R621" s="1"/>
    </row>
    <row r="622" spans="2:44" ht="12.75" customHeight="1" x14ac:dyDescent="0.2">
      <c r="B622" s="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R622" s="1"/>
    </row>
    <row r="623" spans="2:44" ht="12.75" customHeight="1" x14ac:dyDescent="0.2">
      <c r="B623" s="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R623" s="1"/>
    </row>
    <row r="624" spans="2:44" ht="12.75" customHeight="1" x14ac:dyDescent="0.2">
      <c r="B624" s="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R624" s="1"/>
    </row>
    <row r="625" spans="2:44" ht="12.75" customHeight="1" x14ac:dyDescent="0.2">
      <c r="B625" s="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R625" s="1"/>
    </row>
    <row r="626" spans="2:44" ht="12.75" customHeight="1" x14ac:dyDescent="0.2">
      <c r="B626" s="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R626" s="1"/>
    </row>
    <row r="627" spans="2:44" ht="12.75" customHeight="1" x14ac:dyDescent="0.2">
      <c r="B627" s="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R627" s="1"/>
    </row>
    <row r="628" spans="2:44" ht="12.75" customHeight="1" x14ac:dyDescent="0.2">
      <c r="B628" s="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R628" s="1"/>
    </row>
    <row r="629" spans="2:44" ht="12.75" customHeight="1" x14ac:dyDescent="0.2">
      <c r="B629" s="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R629" s="1"/>
    </row>
    <row r="630" spans="2:44" ht="12.75" customHeight="1" x14ac:dyDescent="0.2">
      <c r="B630" s="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R630" s="1"/>
    </row>
    <row r="631" spans="2:44" ht="12.75" customHeight="1" x14ac:dyDescent="0.2">
      <c r="B631" s="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R631" s="1"/>
    </row>
    <row r="632" spans="2:44" ht="12.75" customHeight="1" x14ac:dyDescent="0.2">
      <c r="B632" s="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R632" s="1"/>
    </row>
    <row r="633" spans="2:44" ht="12.75" customHeight="1" x14ac:dyDescent="0.2">
      <c r="B633" s="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R633" s="1"/>
    </row>
    <row r="634" spans="2:44" ht="12.75" customHeight="1" x14ac:dyDescent="0.2">
      <c r="B634" s="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R634" s="1"/>
    </row>
    <row r="635" spans="2:44" ht="12.75" customHeight="1" x14ac:dyDescent="0.2">
      <c r="B635" s="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R635" s="1"/>
    </row>
    <row r="636" spans="2:44" ht="12.75" customHeight="1" x14ac:dyDescent="0.2">
      <c r="B636" s="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R636" s="1"/>
    </row>
    <row r="637" spans="2:44" ht="12.75" customHeight="1" x14ac:dyDescent="0.2">
      <c r="B637" s="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R637" s="1"/>
    </row>
    <row r="638" spans="2:44" ht="12.75" customHeight="1" x14ac:dyDescent="0.2">
      <c r="B638" s="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R638" s="1"/>
    </row>
    <row r="639" spans="2:44" ht="12.75" customHeight="1" x14ac:dyDescent="0.2">
      <c r="B639" s="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R639" s="1"/>
    </row>
    <row r="640" spans="2:44" ht="12.75" customHeight="1" x14ac:dyDescent="0.2">
      <c r="B640" s="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R640" s="1"/>
    </row>
    <row r="641" spans="2:44" ht="12.75" customHeight="1" x14ac:dyDescent="0.2">
      <c r="B641" s="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R641" s="1"/>
    </row>
    <row r="642" spans="2:44" ht="12.75" customHeight="1" x14ac:dyDescent="0.2">
      <c r="B642" s="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R642" s="1"/>
    </row>
    <row r="643" spans="2:44" ht="12.75" customHeight="1" x14ac:dyDescent="0.2">
      <c r="B643" s="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R643" s="1"/>
    </row>
    <row r="644" spans="2:44" ht="12.75" customHeight="1" x14ac:dyDescent="0.2">
      <c r="B644" s="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R644" s="1"/>
    </row>
    <row r="645" spans="2:44" ht="12.75" customHeight="1" x14ac:dyDescent="0.2">
      <c r="B645" s="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R645" s="1"/>
    </row>
    <row r="646" spans="2:44" ht="12.75" customHeight="1" x14ac:dyDescent="0.2">
      <c r="B646" s="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R646" s="1"/>
    </row>
    <row r="647" spans="2:44" ht="12.75" customHeight="1" x14ac:dyDescent="0.2">
      <c r="B647" s="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R647" s="1"/>
    </row>
    <row r="648" spans="2:44" ht="12.75" customHeight="1" x14ac:dyDescent="0.2">
      <c r="B648" s="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R648" s="1"/>
    </row>
    <row r="649" spans="2:44" ht="12.75" customHeight="1" x14ac:dyDescent="0.2">
      <c r="B649" s="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R649" s="1"/>
    </row>
    <row r="650" spans="2:44" ht="12.75" customHeight="1" x14ac:dyDescent="0.2">
      <c r="B650" s="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R650" s="1"/>
    </row>
    <row r="651" spans="2:44" ht="12.75" customHeight="1" x14ac:dyDescent="0.2">
      <c r="B651" s="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R651" s="1"/>
    </row>
    <row r="652" spans="2:44" ht="12.75" customHeight="1" x14ac:dyDescent="0.2">
      <c r="B652" s="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R652" s="1"/>
    </row>
    <row r="653" spans="2:44" ht="12.75" customHeight="1" x14ac:dyDescent="0.2">
      <c r="B653" s="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R653" s="1"/>
    </row>
    <row r="654" spans="2:44" ht="12.75" customHeight="1" x14ac:dyDescent="0.2">
      <c r="B654" s="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R654" s="1"/>
    </row>
    <row r="655" spans="2:44" ht="12.75" customHeight="1" x14ac:dyDescent="0.2">
      <c r="B655" s="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R655" s="1"/>
    </row>
    <row r="656" spans="2:44" ht="12.75" customHeight="1" x14ac:dyDescent="0.2">
      <c r="B656" s="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R656" s="1"/>
    </row>
    <row r="657" spans="2:44" ht="12.75" customHeight="1" x14ac:dyDescent="0.2">
      <c r="B657" s="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R657" s="1"/>
    </row>
    <row r="658" spans="2:44" ht="12.75" customHeight="1" x14ac:dyDescent="0.2">
      <c r="B658" s="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R658" s="1"/>
    </row>
    <row r="659" spans="2:44" ht="12.75" customHeight="1" x14ac:dyDescent="0.2">
      <c r="B659" s="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R659" s="1"/>
    </row>
    <row r="660" spans="2:44" ht="12.75" customHeight="1" x14ac:dyDescent="0.2">
      <c r="B660" s="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R660" s="1"/>
    </row>
    <row r="661" spans="2:44" ht="12.75" customHeight="1" x14ac:dyDescent="0.2">
      <c r="B661" s="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R661" s="1"/>
    </row>
    <row r="662" spans="2:44" ht="12.75" customHeight="1" x14ac:dyDescent="0.2">
      <c r="B662" s="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R662" s="1"/>
    </row>
    <row r="663" spans="2:44" ht="12.75" customHeight="1" x14ac:dyDescent="0.2">
      <c r="B663" s="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R663" s="1"/>
    </row>
    <row r="664" spans="2:44" ht="12.75" customHeight="1" x14ac:dyDescent="0.2">
      <c r="B664" s="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R664" s="1"/>
    </row>
    <row r="665" spans="2:44" ht="12.75" customHeight="1" x14ac:dyDescent="0.2">
      <c r="B665" s="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R665" s="1"/>
    </row>
    <row r="666" spans="2:44" ht="12.75" customHeight="1" x14ac:dyDescent="0.2">
      <c r="B666" s="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R666" s="1"/>
    </row>
    <row r="667" spans="2:44" ht="12.75" customHeight="1" x14ac:dyDescent="0.2">
      <c r="B667" s="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R667" s="1"/>
    </row>
    <row r="668" spans="2:44" ht="12.75" customHeight="1" x14ac:dyDescent="0.2">
      <c r="B668" s="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R668" s="1"/>
    </row>
    <row r="669" spans="2:44" ht="12.75" customHeight="1" x14ac:dyDescent="0.2">
      <c r="B669" s="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R669" s="1"/>
    </row>
    <row r="670" spans="2:44" ht="12.75" customHeight="1" x14ac:dyDescent="0.2">
      <c r="B670" s="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R670" s="1"/>
    </row>
    <row r="671" spans="2:44" ht="12.75" customHeight="1" x14ac:dyDescent="0.2">
      <c r="B671" s="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R671" s="1"/>
    </row>
    <row r="672" spans="2:44" ht="12.75" customHeight="1" x14ac:dyDescent="0.2">
      <c r="B672" s="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R672" s="1"/>
    </row>
    <row r="673" spans="2:44" ht="12.75" customHeight="1" x14ac:dyDescent="0.2">
      <c r="B673" s="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R673" s="1"/>
    </row>
    <row r="674" spans="2:44" ht="12.75" customHeight="1" x14ac:dyDescent="0.2">
      <c r="B674" s="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R674" s="1"/>
    </row>
    <row r="675" spans="2:44" ht="12.75" customHeight="1" x14ac:dyDescent="0.2">
      <c r="B675" s="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R675" s="1"/>
    </row>
    <row r="676" spans="2:44" ht="12.75" customHeight="1" x14ac:dyDescent="0.2">
      <c r="B676" s="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R676" s="1"/>
    </row>
    <row r="677" spans="2:44" ht="12.75" customHeight="1" x14ac:dyDescent="0.2">
      <c r="B677" s="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R677" s="1"/>
    </row>
    <row r="678" spans="2:44" ht="12.75" customHeight="1" x14ac:dyDescent="0.2">
      <c r="B678" s="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R678" s="1"/>
    </row>
    <row r="679" spans="2:44" ht="12.75" customHeight="1" x14ac:dyDescent="0.2">
      <c r="B679" s="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R679" s="1"/>
    </row>
    <row r="680" spans="2:44" ht="12.75" customHeight="1" x14ac:dyDescent="0.2">
      <c r="B680" s="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R680" s="1"/>
    </row>
    <row r="681" spans="2:44" ht="12.75" customHeight="1" x14ac:dyDescent="0.2">
      <c r="B681" s="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R681" s="1"/>
    </row>
    <row r="682" spans="2:44" ht="12.75" customHeight="1" x14ac:dyDescent="0.2">
      <c r="B682" s="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R682" s="1"/>
    </row>
    <row r="683" spans="2:44" ht="12.75" customHeight="1" x14ac:dyDescent="0.2">
      <c r="B683" s="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R683" s="1"/>
    </row>
    <row r="684" spans="2:44" ht="12.75" customHeight="1" x14ac:dyDescent="0.2">
      <c r="B684" s="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R684" s="1"/>
    </row>
    <row r="685" spans="2:44" ht="12.75" customHeight="1" x14ac:dyDescent="0.2">
      <c r="B685" s="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R685" s="1"/>
    </row>
    <row r="686" spans="2:44" ht="12.75" customHeight="1" x14ac:dyDescent="0.2">
      <c r="B686" s="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R686" s="1"/>
    </row>
    <row r="687" spans="2:44" ht="12.75" customHeight="1" x14ac:dyDescent="0.2">
      <c r="B687" s="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R687" s="1"/>
    </row>
    <row r="688" spans="2:44" ht="12.75" customHeight="1" x14ac:dyDescent="0.2">
      <c r="B688" s="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R688" s="1"/>
    </row>
    <row r="689" spans="2:44" ht="12.75" customHeight="1" x14ac:dyDescent="0.2">
      <c r="B689" s="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R689" s="1"/>
    </row>
    <row r="690" spans="2:44" ht="12.75" customHeight="1" x14ac:dyDescent="0.2">
      <c r="B690" s="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R690" s="1"/>
    </row>
    <row r="691" spans="2:44" ht="12.75" customHeight="1" x14ac:dyDescent="0.2">
      <c r="B691" s="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R691" s="1"/>
    </row>
    <row r="692" spans="2:44" ht="12.75" customHeight="1" x14ac:dyDescent="0.2">
      <c r="B692" s="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R692" s="1"/>
    </row>
    <row r="693" spans="2:44" ht="12.75" customHeight="1" x14ac:dyDescent="0.2">
      <c r="B693" s="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R693" s="1"/>
    </row>
    <row r="694" spans="2:44" ht="12.75" customHeight="1" x14ac:dyDescent="0.2">
      <c r="B694" s="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R694" s="1"/>
    </row>
    <row r="695" spans="2:44" ht="12.75" customHeight="1" x14ac:dyDescent="0.2">
      <c r="B695" s="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R695" s="1"/>
    </row>
    <row r="696" spans="2:44" ht="12.75" customHeight="1" x14ac:dyDescent="0.2">
      <c r="B696" s="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R696" s="1"/>
    </row>
    <row r="697" spans="2:44" ht="12.75" customHeight="1" x14ac:dyDescent="0.2">
      <c r="B697" s="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R697" s="1"/>
    </row>
    <row r="698" spans="2:44" ht="12.75" customHeight="1" x14ac:dyDescent="0.2">
      <c r="B698" s="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R698" s="1"/>
    </row>
    <row r="699" spans="2:44" ht="12.75" customHeight="1" x14ac:dyDescent="0.2">
      <c r="B699" s="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R699" s="1"/>
    </row>
    <row r="700" spans="2:44" ht="12.75" customHeight="1" x14ac:dyDescent="0.2">
      <c r="B700" s="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R700" s="1"/>
    </row>
    <row r="701" spans="2:44" ht="12.75" customHeight="1" x14ac:dyDescent="0.2">
      <c r="B701" s="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R701" s="1"/>
    </row>
    <row r="702" spans="2:44" ht="12.75" customHeight="1" x14ac:dyDescent="0.2">
      <c r="B702" s="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R702" s="1"/>
    </row>
    <row r="703" spans="2:44" ht="12.75" customHeight="1" x14ac:dyDescent="0.2">
      <c r="B703" s="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R703" s="1"/>
    </row>
    <row r="704" spans="2:44" ht="12.75" customHeight="1" x14ac:dyDescent="0.2">
      <c r="B704" s="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R704" s="1"/>
    </row>
    <row r="705" spans="2:44" ht="12.75" customHeight="1" x14ac:dyDescent="0.2">
      <c r="B705" s="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R705" s="1"/>
    </row>
    <row r="706" spans="2:44" ht="12.75" customHeight="1" x14ac:dyDescent="0.2">
      <c r="B706" s="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R706" s="1"/>
    </row>
    <row r="707" spans="2:44" ht="12.75" customHeight="1" x14ac:dyDescent="0.2">
      <c r="B707" s="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R707" s="1"/>
    </row>
    <row r="708" spans="2:44" ht="12.75" customHeight="1" x14ac:dyDescent="0.2">
      <c r="B708" s="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R708" s="1"/>
    </row>
    <row r="709" spans="2:44" ht="12.75" customHeight="1" x14ac:dyDescent="0.2">
      <c r="B709" s="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R709" s="1"/>
    </row>
    <row r="710" spans="2:44" ht="12.75" customHeight="1" x14ac:dyDescent="0.2">
      <c r="B710" s="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R710" s="1"/>
    </row>
    <row r="711" spans="2:44" ht="12.75" customHeight="1" x14ac:dyDescent="0.2">
      <c r="B711" s="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R711" s="1"/>
    </row>
    <row r="712" spans="2:44" ht="12.75" customHeight="1" x14ac:dyDescent="0.2">
      <c r="B712" s="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R712" s="1"/>
    </row>
    <row r="713" spans="2:44" ht="12.75" customHeight="1" x14ac:dyDescent="0.2">
      <c r="B713" s="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R713" s="1"/>
    </row>
    <row r="714" spans="2:44" ht="12.75" customHeight="1" x14ac:dyDescent="0.2">
      <c r="B714" s="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R714" s="1"/>
    </row>
    <row r="715" spans="2:44" ht="12.75" customHeight="1" x14ac:dyDescent="0.2">
      <c r="B715" s="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R715" s="1"/>
    </row>
    <row r="716" spans="2:44" ht="12.75" customHeight="1" x14ac:dyDescent="0.2">
      <c r="B716" s="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R716" s="1"/>
    </row>
    <row r="717" spans="2:44" ht="12.75" customHeight="1" x14ac:dyDescent="0.2">
      <c r="B717" s="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R717" s="1"/>
    </row>
    <row r="718" spans="2:44" ht="12.75" customHeight="1" x14ac:dyDescent="0.2">
      <c r="B718" s="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R718" s="1"/>
    </row>
    <row r="719" spans="2:44" ht="12.75" customHeight="1" x14ac:dyDescent="0.2">
      <c r="B719" s="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R719" s="1"/>
    </row>
    <row r="720" spans="2:44" ht="12.75" customHeight="1" x14ac:dyDescent="0.2">
      <c r="B720" s="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R720" s="1"/>
    </row>
    <row r="721" spans="2:44" ht="12.75" customHeight="1" x14ac:dyDescent="0.2">
      <c r="B721" s="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R721" s="1"/>
    </row>
    <row r="722" spans="2:44" ht="12.75" customHeight="1" x14ac:dyDescent="0.2">
      <c r="B722" s="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R722" s="1"/>
    </row>
    <row r="723" spans="2:44" ht="12.75" customHeight="1" x14ac:dyDescent="0.2">
      <c r="B723" s="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R723" s="1"/>
    </row>
    <row r="724" spans="2:44" ht="12.75" customHeight="1" x14ac:dyDescent="0.2">
      <c r="B724" s="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R724" s="1"/>
    </row>
    <row r="725" spans="2:44" ht="12.75" customHeight="1" x14ac:dyDescent="0.2">
      <c r="B725" s="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R725" s="1"/>
    </row>
    <row r="726" spans="2:44" ht="12.75" customHeight="1" x14ac:dyDescent="0.2">
      <c r="B726" s="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R726" s="1"/>
    </row>
    <row r="727" spans="2:44" ht="12.75" customHeight="1" x14ac:dyDescent="0.2">
      <c r="B727" s="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R727" s="1"/>
    </row>
    <row r="728" spans="2:44" ht="12.75" customHeight="1" x14ac:dyDescent="0.2">
      <c r="B728" s="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R728" s="1"/>
    </row>
    <row r="729" spans="2:44" ht="12.75" customHeight="1" x14ac:dyDescent="0.2">
      <c r="B729" s="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R729" s="1"/>
    </row>
    <row r="730" spans="2:44" ht="12.75" customHeight="1" x14ac:dyDescent="0.2">
      <c r="B730" s="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R730" s="1"/>
    </row>
    <row r="731" spans="2:44" ht="12.75" customHeight="1" x14ac:dyDescent="0.2">
      <c r="B731" s="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R731" s="1"/>
    </row>
    <row r="732" spans="2:44" ht="12.75" customHeight="1" x14ac:dyDescent="0.2">
      <c r="B732" s="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R732" s="1"/>
    </row>
    <row r="733" spans="2:44" ht="12.75" customHeight="1" x14ac:dyDescent="0.2">
      <c r="B733" s="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R733" s="1"/>
    </row>
    <row r="734" spans="2:44" ht="12.75" customHeight="1" x14ac:dyDescent="0.2">
      <c r="B734" s="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R734" s="1"/>
    </row>
    <row r="735" spans="2:44" ht="12.75" customHeight="1" x14ac:dyDescent="0.2">
      <c r="B735" s="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R735" s="1"/>
    </row>
    <row r="736" spans="2:44" ht="12.75" customHeight="1" x14ac:dyDescent="0.2">
      <c r="B736" s="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R736" s="1"/>
    </row>
    <row r="737" spans="2:44" ht="12.75" customHeight="1" x14ac:dyDescent="0.2">
      <c r="B737" s="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R737" s="1"/>
    </row>
    <row r="738" spans="2:44" ht="12.75" customHeight="1" x14ac:dyDescent="0.2">
      <c r="B738" s="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R738" s="1"/>
    </row>
    <row r="739" spans="2:44" ht="12.75" customHeight="1" x14ac:dyDescent="0.2">
      <c r="B739" s="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R739" s="1"/>
    </row>
    <row r="740" spans="2:44" ht="12.75" customHeight="1" x14ac:dyDescent="0.2">
      <c r="B740" s="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R740" s="1"/>
    </row>
    <row r="741" spans="2:44" ht="12.75" customHeight="1" x14ac:dyDescent="0.2">
      <c r="B741" s="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R741" s="1"/>
    </row>
    <row r="742" spans="2:44" ht="12.75" customHeight="1" x14ac:dyDescent="0.2">
      <c r="B742" s="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R742" s="1"/>
    </row>
    <row r="743" spans="2:44" ht="12.75" customHeight="1" x14ac:dyDescent="0.2">
      <c r="B743" s="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R743" s="1"/>
    </row>
    <row r="744" spans="2:44" ht="12.75" customHeight="1" x14ac:dyDescent="0.2">
      <c r="B744" s="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R744" s="1"/>
    </row>
    <row r="745" spans="2:44" ht="12.75" customHeight="1" x14ac:dyDescent="0.2">
      <c r="B745" s="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R745" s="1"/>
    </row>
    <row r="746" spans="2:44" ht="12.75" customHeight="1" x14ac:dyDescent="0.2">
      <c r="B746" s="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R746" s="1"/>
    </row>
    <row r="747" spans="2:44" ht="12.75" customHeight="1" x14ac:dyDescent="0.2">
      <c r="B747" s="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R747" s="1"/>
    </row>
    <row r="748" spans="2:44" ht="12.75" customHeight="1" x14ac:dyDescent="0.2">
      <c r="B748" s="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R748" s="1"/>
    </row>
    <row r="749" spans="2:44" ht="12.75" customHeight="1" x14ac:dyDescent="0.2">
      <c r="B749" s="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R749" s="1"/>
    </row>
    <row r="750" spans="2:44" ht="12.75" customHeight="1" x14ac:dyDescent="0.2">
      <c r="B750" s="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R750" s="1"/>
    </row>
    <row r="751" spans="2:44" ht="12.75" customHeight="1" x14ac:dyDescent="0.2">
      <c r="B751" s="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R751" s="1"/>
    </row>
    <row r="752" spans="2:44" ht="12.75" customHeight="1" x14ac:dyDescent="0.2">
      <c r="B752" s="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R752" s="1"/>
    </row>
    <row r="753" spans="2:44" ht="12.75" customHeight="1" x14ac:dyDescent="0.2">
      <c r="B753" s="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R753" s="1"/>
    </row>
    <row r="754" spans="2:44" ht="12.75" customHeight="1" x14ac:dyDescent="0.2">
      <c r="B754" s="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R754" s="1"/>
    </row>
    <row r="755" spans="2:44" ht="12.75" customHeight="1" x14ac:dyDescent="0.2">
      <c r="B755" s="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R755" s="1"/>
    </row>
    <row r="756" spans="2:44" ht="12.75" customHeight="1" x14ac:dyDescent="0.2">
      <c r="B756" s="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R756" s="1"/>
    </row>
    <row r="757" spans="2:44" ht="12.75" customHeight="1" x14ac:dyDescent="0.2">
      <c r="B757" s="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R757" s="1"/>
    </row>
    <row r="758" spans="2:44" ht="12.75" customHeight="1" x14ac:dyDescent="0.2">
      <c r="B758" s="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R758" s="1"/>
    </row>
    <row r="759" spans="2:44" ht="12.75" customHeight="1" x14ac:dyDescent="0.2">
      <c r="B759" s="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R759" s="1"/>
    </row>
    <row r="760" spans="2:44" ht="12.75" customHeight="1" x14ac:dyDescent="0.2">
      <c r="B760" s="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R760" s="1"/>
    </row>
    <row r="761" spans="2:44" ht="12.75" customHeight="1" x14ac:dyDescent="0.2">
      <c r="B761" s="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R761" s="1"/>
    </row>
    <row r="762" spans="2:44" ht="12.75" customHeight="1" x14ac:dyDescent="0.2">
      <c r="B762" s="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R762" s="1"/>
    </row>
    <row r="763" spans="2:44" ht="12.75" customHeight="1" x14ac:dyDescent="0.2">
      <c r="B763" s="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R763" s="1"/>
    </row>
    <row r="764" spans="2:44" ht="12.75" customHeight="1" x14ac:dyDescent="0.2">
      <c r="B764" s="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R764" s="1"/>
    </row>
    <row r="765" spans="2:44" ht="12.75" customHeight="1" x14ac:dyDescent="0.2">
      <c r="B765" s="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R765" s="1"/>
    </row>
    <row r="766" spans="2:44" ht="12.75" customHeight="1" x14ac:dyDescent="0.2">
      <c r="B766" s="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R766" s="1"/>
    </row>
    <row r="767" spans="2:44" ht="12.75" customHeight="1" x14ac:dyDescent="0.2">
      <c r="B767" s="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R767" s="1"/>
    </row>
    <row r="768" spans="2:44" ht="12.75" customHeight="1" x14ac:dyDescent="0.2">
      <c r="B768" s="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R768" s="1"/>
    </row>
    <row r="769" spans="2:44" ht="12.75" customHeight="1" x14ac:dyDescent="0.2">
      <c r="B769" s="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R769" s="1"/>
    </row>
    <row r="770" spans="2:44" ht="12.75" customHeight="1" x14ac:dyDescent="0.2">
      <c r="B770" s="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R770" s="1"/>
    </row>
    <row r="771" spans="2:44" ht="12.75" customHeight="1" x14ac:dyDescent="0.2">
      <c r="B771" s="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R771" s="1"/>
    </row>
    <row r="772" spans="2:44" ht="12.75" customHeight="1" x14ac:dyDescent="0.2">
      <c r="B772" s="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R772" s="1"/>
    </row>
    <row r="773" spans="2:44" ht="12.75" customHeight="1" x14ac:dyDescent="0.2">
      <c r="B773" s="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R773" s="1"/>
    </row>
    <row r="774" spans="2:44" ht="12.75" customHeight="1" x14ac:dyDescent="0.2">
      <c r="B774" s="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R774" s="1"/>
    </row>
    <row r="775" spans="2:44" ht="12.75" customHeight="1" x14ac:dyDescent="0.2">
      <c r="B775" s="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R775" s="1"/>
    </row>
    <row r="776" spans="2:44" ht="12.75" customHeight="1" x14ac:dyDescent="0.2">
      <c r="B776" s="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R776" s="1"/>
    </row>
    <row r="777" spans="2:44" ht="12.75" customHeight="1" x14ac:dyDescent="0.2">
      <c r="B777" s="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R777" s="1"/>
    </row>
    <row r="778" spans="2:44" ht="12.75" customHeight="1" x14ac:dyDescent="0.2">
      <c r="B778" s="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R778" s="1"/>
    </row>
    <row r="779" spans="2:44" ht="12.75" customHeight="1" x14ac:dyDescent="0.2">
      <c r="B779" s="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R779" s="1"/>
    </row>
    <row r="780" spans="2:44" ht="12.75" customHeight="1" x14ac:dyDescent="0.2">
      <c r="B780" s="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R780" s="1"/>
    </row>
    <row r="781" spans="2:44" ht="12.75" customHeight="1" x14ac:dyDescent="0.2">
      <c r="B781" s="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R781" s="1"/>
    </row>
    <row r="782" spans="2:44" ht="12.75" customHeight="1" x14ac:dyDescent="0.2">
      <c r="B782" s="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R782" s="1"/>
    </row>
    <row r="783" spans="2:44" ht="12.75" customHeight="1" x14ac:dyDescent="0.2">
      <c r="B783" s="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R783" s="1"/>
    </row>
    <row r="784" spans="2:44" ht="12.75" customHeight="1" x14ac:dyDescent="0.2">
      <c r="B784" s="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R784" s="1"/>
    </row>
    <row r="785" spans="2:44" ht="12.75" customHeight="1" x14ac:dyDescent="0.2">
      <c r="B785" s="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R785" s="1"/>
    </row>
    <row r="786" spans="2:44" ht="12.75" customHeight="1" x14ac:dyDescent="0.2">
      <c r="B786" s="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R786" s="1"/>
    </row>
    <row r="787" spans="2:44" ht="12.75" customHeight="1" x14ac:dyDescent="0.2">
      <c r="B787" s="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R787" s="1"/>
    </row>
    <row r="788" spans="2:44" ht="12.75" customHeight="1" x14ac:dyDescent="0.2">
      <c r="B788" s="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R788" s="1"/>
    </row>
    <row r="789" spans="2:44" ht="12.75" customHeight="1" x14ac:dyDescent="0.2">
      <c r="B789" s="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R789" s="1"/>
    </row>
    <row r="790" spans="2:44" ht="12.75" customHeight="1" x14ac:dyDescent="0.2">
      <c r="B790" s="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R790" s="1"/>
    </row>
    <row r="791" spans="2:44" ht="12.75" customHeight="1" x14ac:dyDescent="0.2">
      <c r="B791" s="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R791" s="1"/>
    </row>
    <row r="792" spans="2:44" ht="12.75" customHeight="1" x14ac:dyDescent="0.2">
      <c r="B792" s="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R792" s="1"/>
    </row>
    <row r="793" spans="2:44" ht="12.75" customHeight="1" x14ac:dyDescent="0.2">
      <c r="B793" s="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R793" s="1"/>
    </row>
    <row r="794" spans="2:44" ht="12.75" customHeight="1" x14ac:dyDescent="0.2">
      <c r="B794" s="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R794" s="1"/>
    </row>
    <row r="795" spans="2:44" ht="12.75" customHeight="1" x14ac:dyDescent="0.2">
      <c r="B795" s="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R795" s="1"/>
    </row>
    <row r="796" spans="2:44" ht="12.75" customHeight="1" x14ac:dyDescent="0.2">
      <c r="B796" s="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R796" s="1"/>
    </row>
    <row r="797" spans="2:44" ht="12.75" customHeight="1" x14ac:dyDescent="0.2">
      <c r="B797" s="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R797" s="1"/>
    </row>
    <row r="798" spans="2:44" ht="12.75" customHeight="1" x14ac:dyDescent="0.2">
      <c r="B798" s="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R798" s="1"/>
    </row>
    <row r="799" spans="2:44" ht="12.75" customHeight="1" x14ac:dyDescent="0.2">
      <c r="B799" s="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R799" s="1"/>
    </row>
    <row r="800" spans="2:44" ht="12.75" customHeight="1" x14ac:dyDescent="0.2">
      <c r="B800" s="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R800" s="1"/>
    </row>
    <row r="801" spans="2:44" ht="12.75" customHeight="1" x14ac:dyDescent="0.2">
      <c r="B801" s="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R801" s="1"/>
    </row>
    <row r="802" spans="2:44" ht="12.75" customHeight="1" x14ac:dyDescent="0.2">
      <c r="B802" s="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R802" s="1"/>
    </row>
    <row r="803" spans="2:44" ht="12.75" customHeight="1" x14ac:dyDescent="0.2">
      <c r="B803" s="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R803" s="1"/>
    </row>
    <row r="804" spans="2:44" ht="12.75" customHeight="1" x14ac:dyDescent="0.2">
      <c r="B804" s="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R804" s="1"/>
    </row>
    <row r="805" spans="2:44" ht="12.75" customHeight="1" x14ac:dyDescent="0.2">
      <c r="B805" s="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R805" s="1"/>
    </row>
    <row r="806" spans="2:44" ht="12.75" customHeight="1" x14ac:dyDescent="0.2">
      <c r="B806" s="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R806" s="1"/>
    </row>
    <row r="807" spans="2:44" ht="12.75" customHeight="1" x14ac:dyDescent="0.2">
      <c r="B807" s="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R807" s="1"/>
    </row>
    <row r="808" spans="2:44" ht="12.75" customHeight="1" x14ac:dyDescent="0.2">
      <c r="B808" s="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R808" s="1"/>
    </row>
    <row r="809" spans="2:44" ht="12.75" customHeight="1" x14ac:dyDescent="0.2">
      <c r="B809" s="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R809" s="1"/>
    </row>
    <row r="810" spans="2:44" ht="12.75" customHeight="1" x14ac:dyDescent="0.2">
      <c r="B810" s="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R810" s="1"/>
    </row>
    <row r="811" spans="2:44" ht="12.75" customHeight="1" x14ac:dyDescent="0.2">
      <c r="B811" s="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R811" s="1"/>
    </row>
    <row r="812" spans="2:44" ht="12.75" customHeight="1" x14ac:dyDescent="0.2">
      <c r="B812" s="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R812" s="1"/>
    </row>
    <row r="813" spans="2:44" ht="12.75" customHeight="1" x14ac:dyDescent="0.2">
      <c r="B813" s="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R813" s="1"/>
    </row>
    <row r="814" spans="2:44" ht="12.75" customHeight="1" x14ac:dyDescent="0.2">
      <c r="B814" s="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R814" s="1"/>
    </row>
    <row r="815" spans="2:44" ht="12.75" customHeight="1" x14ac:dyDescent="0.2">
      <c r="B815" s="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R815" s="1"/>
    </row>
    <row r="816" spans="2:44" ht="12.75" customHeight="1" x14ac:dyDescent="0.2">
      <c r="B816" s="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R816" s="1"/>
    </row>
    <row r="817" spans="2:44" ht="12.75" customHeight="1" x14ac:dyDescent="0.2">
      <c r="B817" s="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R817" s="1"/>
    </row>
    <row r="818" spans="2:44" ht="12.75" customHeight="1" x14ac:dyDescent="0.2">
      <c r="B818" s="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R818" s="1"/>
    </row>
    <row r="819" spans="2:44" ht="12.75" customHeight="1" x14ac:dyDescent="0.2">
      <c r="B819" s="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R819" s="1"/>
    </row>
    <row r="820" spans="2:44" ht="12.75" customHeight="1" x14ac:dyDescent="0.2">
      <c r="B820" s="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R820" s="1"/>
    </row>
    <row r="821" spans="2:44" ht="12.75" customHeight="1" x14ac:dyDescent="0.2">
      <c r="B821" s="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R821" s="1"/>
    </row>
    <row r="822" spans="2:44" ht="12.75" customHeight="1" x14ac:dyDescent="0.2">
      <c r="B822" s="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R822" s="1"/>
    </row>
    <row r="823" spans="2:44" ht="12.75" customHeight="1" x14ac:dyDescent="0.2">
      <c r="B823" s="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R823" s="1"/>
    </row>
    <row r="824" spans="2:44" ht="12.75" customHeight="1" x14ac:dyDescent="0.2">
      <c r="B824" s="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R824" s="1"/>
    </row>
    <row r="825" spans="2:44" ht="12.75" customHeight="1" x14ac:dyDescent="0.2">
      <c r="B825" s="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R825" s="1"/>
    </row>
    <row r="826" spans="2:44" ht="12.75" customHeight="1" x14ac:dyDescent="0.2">
      <c r="B826" s="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R826" s="1"/>
    </row>
    <row r="827" spans="2:44" ht="12.75" customHeight="1" x14ac:dyDescent="0.2">
      <c r="B827" s="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R827" s="1"/>
    </row>
    <row r="828" spans="2:44" ht="12.75" customHeight="1" x14ac:dyDescent="0.2">
      <c r="B828" s="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R828" s="1"/>
    </row>
    <row r="829" spans="2:44" ht="12.75" customHeight="1" x14ac:dyDescent="0.2">
      <c r="B829" s="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R829" s="1"/>
    </row>
    <row r="830" spans="2:44" ht="12.75" customHeight="1" x14ac:dyDescent="0.2">
      <c r="B830" s="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R830" s="1"/>
    </row>
    <row r="831" spans="2:44" ht="12.75" customHeight="1" x14ac:dyDescent="0.2">
      <c r="B831" s="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R831" s="1"/>
    </row>
    <row r="832" spans="2:44" ht="12.75" customHeight="1" x14ac:dyDescent="0.2">
      <c r="B832" s="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R832" s="1"/>
    </row>
    <row r="833" spans="2:44" ht="12.75" customHeight="1" x14ac:dyDescent="0.2">
      <c r="B833" s="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R833" s="1"/>
    </row>
    <row r="834" spans="2:44" ht="12.75" customHeight="1" x14ac:dyDescent="0.2">
      <c r="B834" s="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R834" s="1"/>
    </row>
    <row r="835" spans="2:44" ht="12.75" customHeight="1" x14ac:dyDescent="0.2">
      <c r="B835" s="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R835" s="1"/>
    </row>
    <row r="836" spans="2:44" ht="12.75" customHeight="1" x14ac:dyDescent="0.2">
      <c r="B836" s="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R836" s="1"/>
    </row>
    <row r="837" spans="2:44" ht="12.75" customHeight="1" x14ac:dyDescent="0.2">
      <c r="B837" s="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R837" s="1"/>
    </row>
    <row r="838" spans="2:44" ht="12.75" customHeight="1" x14ac:dyDescent="0.2">
      <c r="B838" s="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R838" s="1"/>
    </row>
    <row r="839" spans="2:44" ht="12.75" customHeight="1" x14ac:dyDescent="0.2">
      <c r="B839" s="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R839" s="1"/>
    </row>
    <row r="840" spans="2:44" ht="12.75" customHeight="1" x14ac:dyDescent="0.2">
      <c r="B840" s="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R840" s="1"/>
    </row>
    <row r="841" spans="2:44" ht="12.75" customHeight="1" x14ac:dyDescent="0.2">
      <c r="B841" s="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R841" s="1"/>
    </row>
    <row r="842" spans="2:44" ht="12.75" customHeight="1" x14ac:dyDescent="0.2">
      <c r="B842" s="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R842" s="1"/>
    </row>
    <row r="843" spans="2:44" ht="12.75" customHeight="1" x14ac:dyDescent="0.2">
      <c r="B843" s="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R843" s="1"/>
    </row>
    <row r="844" spans="2:44" ht="12.75" customHeight="1" x14ac:dyDescent="0.2">
      <c r="B844" s="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R844" s="1"/>
    </row>
    <row r="845" spans="2:44" ht="12.75" customHeight="1" x14ac:dyDescent="0.2">
      <c r="B845" s="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R845" s="1"/>
    </row>
    <row r="846" spans="2:44" ht="12.75" customHeight="1" x14ac:dyDescent="0.2">
      <c r="B846" s="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R846" s="1"/>
    </row>
    <row r="847" spans="2:44" ht="12.75" customHeight="1" x14ac:dyDescent="0.2">
      <c r="B847" s="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R847" s="1"/>
    </row>
    <row r="848" spans="2:44" ht="12.75" customHeight="1" x14ac:dyDescent="0.2">
      <c r="B848" s="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R848" s="1"/>
    </row>
    <row r="849" spans="2:44" ht="12.75" customHeight="1" x14ac:dyDescent="0.2">
      <c r="B849" s="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R849" s="1"/>
    </row>
    <row r="850" spans="2:44" ht="12.75" customHeight="1" x14ac:dyDescent="0.2">
      <c r="B850" s="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R850" s="1"/>
    </row>
    <row r="851" spans="2:44" ht="12.75" customHeight="1" x14ac:dyDescent="0.2">
      <c r="B851" s="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R851" s="1"/>
    </row>
    <row r="852" spans="2:44" ht="12.75" customHeight="1" x14ac:dyDescent="0.2">
      <c r="B852" s="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R852" s="1"/>
    </row>
    <row r="853" spans="2:44" ht="12.75" customHeight="1" x14ac:dyDescent="0.2">
      <c r="B853" s="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R853" s="1"/>
    </row>
    <row r="854" spans="2:44" ht="12.75" customHeight="1" x14ac:dyDescent="0.2">
      <c r="B854" s="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R854" s="1"/>
    </row>
    <row r="855" spans="2:44" ht="12.75" customHeight="1" x14ac:dyDescent="0.2">
      <c r="B855" s="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R855" s="1"/>
    </row>
    <row r="856" spans="2:44" ht="12.75" customHeight="1" x14ac:dyDescent="0.2">
      <c r="B856" s="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R856" s="1"/>
    </row>
    <row r="857" spans="2:44" ht="12.75" customHeight="1" x14ac:dyDescent="0.2">
      <c r="B857" s="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R857" s="1"/>
    </row>
    <row r="858" spans="2:44" ht="12.75" customHeight="1" x14ac:dyDescent="0.2">
      <c r="B858" s="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R858" s="1"/>
    </row>
    <row r="859" spans="2:44" ht="12.75" customHeight="1" x14ac:dyDescent="0.2">
      <c r="B859" s="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R859" s="1"/>
    </row>
    <row r="860" spans="2:44" ht="12.75" customHeight="1" x14ac:dyDescent="0.2">
      <c r="B860" s="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R860" s="1"/>
    </row>
    <row r="861" spans="2:44" ht="12.75" customHeight="1" x14ac:dyDescent="0.2">
      <c r="B861" s="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R861" s="1"/>
    </row>
    <row r="862" spans="2:44" ht="12.75" customHeight="1" x14ac:dyDescent="0.2">
      <c r="B862" s="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R862" s="1"/>
    </row>
    <row r="863" spans="2:44" ht="12.75" customHeight="1" x14ac:dyDescent="0.2">
      <c r="B863" s="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R863" s="1"/>
    </row>
    <row r="864" spans="2:44" ht="12.75" customHeight="1" x14ac:dyDescent="0.2">
      <c r="B864" s="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R864" s="1"/>
    </row>
    <row r="865" spans="2:44" ht="12.75" customHeight="1" x14ac:dyDescent="0.2">
      <c r="B865" s="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R865" s="1"/>
    </row>
    <row r="866" spans="2:44" ht="12.75" customHeight="1" x14ac:dyDescent="0.2">
      <c r="B866" s="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R866" s="1"/>
    </row>
    <row r="867" spans="2:44" ht="12.75" customHeight="1" x14ac:dyDescent="0.2">
      <c r="B867" s="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R867" s="1"/>
    </row>
    <row r="868" spans="2:44" ht="12.75" customHeight="1" x14ac:dyDescent="0.2">
      <c r="B868" s="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R868" s="1"/>
    </row>
    <row r="869" spans="2:44" ht="12.75" customHeight="1" x14ac:dyDescent="0.2">
      <c r="B869" s="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R869" s="1"/>
    </row>
    <row r="870" spans="2:44" ht="12.75" customHeight="1" x14ac:dyDescent="0.2">
      <c r="B870" s="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R870" s="1"/>
    </row>
    <row r="871" spans="2:44" ht="12.75" customHeight="1" x14ac:dyDescent="0.2">
      <c r="B871" s="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R871" s="1"/>
    </row>
    <row r="872" spans="2:44" ht="12.75" customHeight="1" x14ac:dyDescent="0.2">
      <c r="B872" s="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R872" s="1"/>
    </row>
    <row r="873" spans="2:44" ht="12.75" customHeight="1" x14ac:dyDescent="0.2">
      <c r="B873" s="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R873" s="1"/>
    </row>
    <row r="874" spans="2:44" ht="12.75" customHeight="1" x14ac:dyDescent="0.2">
      <c r="B874" s="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R874" s="1"/>
    </row>
    <row r="875" spans="2:44" ht="12.75" customHeight="1" x14ac:dyDescent="0.2">
      <c r="B875" s="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R875" s="1"/>
    </row>
    <row r="876" spans="2:44" ht="12.75" customHeight="1" x14ac:dyDescent="0.2">
      <c r="B876" s="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R876" s="1"/>
    </row>
    <row r="877" spans="2:44" ht="12.75" customHeight="1" x14ac:dyDescent="0.2">
      <c r="B877" s="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R877" s="1"/>
    </row>
    <row r="878" spans="2:44" ht="12.75" customHeight="1" x14ac:dyDescent="0.2">
      <c r="B878" s="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R878" s="1"/>
    </row>
    <row r="879" spans="2:44" ht="12.75" customHeight="1" x14ac:dyDescent="0.2">
      <c r="B879" s="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R879" s="1"/>
    </row>
    <row r="880" spans="2:44" ht="12.75" customHeight="1" x14ac:dyDescent="0.2">
      <c r="B880" s="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R880" s="1"/>
    </row>
    <row r="881" spans="2:44" ht="12.75" customHeight="1" x14ac:dyDescent="0.2">
      <c r="B881" s="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R881" s="1"/>
    </row>
    <row r="882" spans="2:44" ht="12.75" customHeight="1" x14ac:dyDescent="0.2">
      <c r="B882" s="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R882" s="1"/>
    </row>
    <row r="883" spans="2:44" ht="12.75" customHeight="1" x14ac:dyDescent="0.2">
      <c r="B883" s="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R883" s="1"/>
    </row>
    <row r="884" spans="2:44" ht="12.75" customHeight="1" x14ac:dyDescent="0.2">
      <c r="B884" s="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R884" s="1"/>
    </row>
    <row r="885" spans="2:44" ht="12.75" customHeight="1" x14ac:dyDescent="0.2">
      <c r="B885" s="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R885" s="1"/>
    </row>
    <row r="886" spans="2:44" ht="12.75" customHeight="1" x14ac:dyDescent="0.2">
      <c r="B886" s="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R886" s="1"/>
    </row>
    <row r="887" spans="2:44" ht="12.75" customHeight="1" x14ac:dyDescent="0.2">
      <c r="B887" s="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R887" s="1"/>
    </row>
    <row r="888" spans="2:44" ht="12.75" customHeight="1" x14ac:dyDescent="0.2">
      <c r="B888" s="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R888" s="1"/>
    </row>
    <row r="889" spans="2:44" ht="12.75" customHeight="1" x14ac:dyDescent="0.2">
      <c r="B889" s="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R889" s="1"/>
    </row>
    <row r="890" spans="2:44" ht="12.75" customHeight="1" x14ac:dyDescent="0.2">
      <c r="B890" s="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R890" s="1"/>
    </row>
    <row r="891" spans="2:44" ht="12.75" customHeight="1" x14ac:dyDescent="0.2">
      <c r="B891" s="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R891" s="1"/>
    </row>
    <row r="892" spans="2:44" ht="12.75" customHeight="1" x14ac:dyDescent="0.2">
      <c r="B892" s="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R892" s="1"/>
    </row>
    <row r="893" spans="2:44" ht="12.75" customHeight="1" x14ac:dyDescent="0.2">
      <c r="B893" s="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R893" s="1"/>
    </row>
    <row r="894" spans="2:44" ht="12.75" customHeight="1" x14ac:dyDescent="0.2">
      <c r="B894" s="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R894" s="1"/>
    </row>
    <row r="895" spans="2:44" ht="12.75" customHeight="1" x14ac:dyDescent="0.2">
      <c r="B895" s="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R895" s="1"/>
    </row>
    <row r="896" spans="2:44" ht="12.75" customHeight="1" x14ac:dyDescent="0.2">
      <c r="B896" s="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R896" s="1"/>
    </row>
    <row r="897" spans="2:44" ht="12.75" customHeight="1" x14ac:dyDescent="0.2">
      <c r="B897" s="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R897" s="1"/>
    </row>
    <row r="898" spans="2:44" ht="12.75" customHeight="1" x14ac:dyDescent="0.2">
      <c r="B898" s="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R898" s="1"/>
    </row>
    <row r="899" spans="2:44" ht="12.75" customHeight="1" x14ac:dyDescent="0.2">
      <c r="B899" s="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R899" s="1"/>
    </row>
    <row r="900" spans="2:44" ht="12.75" customHeight="1" x14ac:dyDescent="0.2">
      <c r="B900" s="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R900" s="1"/>
    </row>
    <row r="901" spans="2:44" ht="12.75" customHeight="1" x14ac:dyDescent="0.2">
      <c r="B901" s="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R901" s="1"/>
    </row>
    <row r="902" spans="2:44" ht="12.75" customHeight="1" x14ac:dyDescent="0.2">
      <c r="B902" s="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R902" s="1"/>
    </row>
    <row r="903" spans="2:44" ht="12.75" customHeight="1" x14ac:dyDescent="0.2">
      <c r="B903" s="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R903" s="1"/>
    </row>
    <row r="904" spans="2:44" ht="12.75" customHeight="1" x14ac:dyDescent="0.2">
      <c r="B904" s="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R904" s="1"/>
    </row>
    <row r="905" spans="2:44" ht="12.75" customHeight="1" x14ac:dyDescent="0.2">
      <c r="B905" s="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R905" s="1"/>
    </row>
    <row r="906" spans="2:44" ht="12.75" customHeight="1" x14ac:dyDescent="0.2">
      <c r="B906" s="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R906" s="1"/>
    </row>
    <row r="907" spans="2:44" ht="12.75" customHeight="1" x14ac:dyDescent="0.2">
      <c r="B907" s="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R907" s="1"/>
    </row>
    <row r="908" spans="2:44" ht="12.75" customHeight="1" x14ac:dyDescent="0.2">
      <c r="B908" s="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R908" s="1"/>
    </row>
    <row r="909" spans="2:44" ht="12.75" customHeight="1" x14ac:dyDescent="0.2">
      <c r="B909" s="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R909" s="1"/>
    </row>
    <row r="910" spans="2:44" ht="12.75" customHeight="1" x14ac:dyDescent="0.2">
      <c r="B910" s="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R910" s="1"/>
    </row>
    <row r="911" spans="2:44" ht="12.75" customHeight="1" x14ac:dyDescent="0.2">
      <c r="B911" s="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R911" s="1"/>
    </row>
    <row r="912" spans="2:44" ht="12.75" customHeight="1" x14ac:dyDescent="0.2">
      <c r="B912" s="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R912" s="1"/>
    </row>
    <row r="913" spans="2:44" ht="12.75" customHeight="1" x14ac:dyDescent="0.2">
      <c r="B913" s="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R913" s="1"/>
    </row>
    <row r="914" spans="2:44" ht="12.75" customHeight="1" x14ac:dyDescent="0.2">
      <c r="B914" s="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R914" s="1"/>
    </row>
    <row r="915" spans="2:44" ht="12.75" customHeight="1" x14ac:dyDescent="0.2">
      <c r="B915" s="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R915" s="1"/>
    </row>
    <row r="916" spans="2:44" ht="12.75" customHeight="1" x14ac:dyDescent="0.2">
      <c r="B916" s="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R916" s="1"/>
    </row>
    <row r="917" spans="2:44" ht="12.75" customHeight="1" x14ac:dyDescent="0.2">
      <c r="B917" s="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R917" s="1"/>
    </row>
    <row r="918" spans="2:44" ht="12.75" customHeight="1" x14ac:dyDescent="0.2">
      <c r="B918" s="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R918" s="1"/>
    </row>
    <row r="919" spans="2:44" ht="12.75" customHeight="1" x14ac:dyDescent="0.2">
      <c r="B919" s="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R919" s="1"/>
    </row>
    <row r="920" spans="2:44" ht="12.75" customHeight="1" x14ac:dyDescent="0.2">
      <c r="B920" s="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R920" s="1"/>
    </row>
    <row r="921" spans="2:44" ht="12.75" customHeight="1" x14ac:dyDescent="0.2">
      <c r="B921" s="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R921" s="1"/>
    </row>
    <row r="922" spans="2:44" ht="12.75" customHeight="1" x14ac:dyDescent="0.2">
      <c r="B922" s="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R922" s="1"/>
    </row>
    <row r="923" spans="2:44" ht="12.75" customHeight="1" x14ac:dyDescent="0.2">
      <c r="B923" s="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R923" s="1"/>
    </row>
    <row r="924" spans="2:44" ht="12.75" customHeight="1" x14ac:dyDescent="0.2">
      <c r="B924" s="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R924" s="1"/>
    </row>
    <row r="925" spans="2:44" ht="12.75" customHeight="1" x14ac:dyDescent="0.2">
      <c r="B925" s="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R925" s="1"/>
    </row>
    <row r="926" spans="2:44" ht="12.75" customHeight="1" x14ac:dyDescent="0.2">
      <c r="B926" s="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R926" s="1"/>
    </row>
    <row r="927" spans="2:44" ht="12.75" customHeight="1" x14ac:dyDescent="0.2">
      <c r="B927" s="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R927" s="1"/>
    </row>
    <row r="928" spans="2:44" ht="12.75" customHeight="1" x14ac:dyDescent="0.2">
      <c r="B928" s="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R928" s="1"/>
    </row>
    <row r="929" spans="2:44" ht="12.75" customHeight="1" x14ac:dyDescent="0.2">
      <c r="B929" s="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R929" s="1"/>
    </row>
    <row r="930" spans="2:44" ht="12.75" customHeight="1" x14ac:dyDescent="0.2">
      <c r="B930" s="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R930" s="1"/>
    </row>
    <row r="931" spans="2:44" ht="12.75" customHeight="1" x14ac:dyDescent="0.2">
      <c r="B931" s="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R931" s="1"/>
    </row>
    <row r="932" spans="2:44" ht="12.75" customHeight="1" x14ac:dyDescent="0.2">
      <c r="B932" s="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R932" s="1"/>
    </row>
    <row r="933" spans="2:44" ht="12.75" customHeight="1" x14ac:dyDescent="0.2">
      <c r="B933" s="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R933" s="1"/>
    </row>
    <row r="934" spans="2:44" ht="12.75" customHeight="1" x14ac:dyDescent="0.2">
      <c r="B934" s="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R934" s="1"/>
    </row>
    <row r="935" spans="2:44" ht="12.75" customHeight="1" x14ac:dyDescent="0.2">
      <c r="B935" s="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R935" s="1"/>
    </row>
    <row r="936" spans="2:44" ht="12.75" customHeight="1" x14ac:dyDescent="0.2">
      <c r="B936" s="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R936" s="1"/>
    </row>
    <row r="937" spans="2:44" ht="12.75" customHeight="1" x14ac:dyDescent="0.2">
      <c r="B937" s="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R937" s="1"/>
    </row>
    <row r="938" spans="2:44" ht="12.75" customHeight="1" x14ac:dyDescent="0.2">
      <c r="B938" s="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R938" s="1"/>
    </row>
    <row r="939" spans="2:44" ht="12.75" customHeight="1" x14ac:dyDescent="0.2">
      <c r="B939" s="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R939" s="1"/>
    </row>
    <row r="940" spans="2:44" ht="12.75" customHeight="1" x14ac:dyDescent="0.2">
      <c r="B940" s="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R940" s="1"/>
    </row>
    <row r="941" spans="2:44" ht="12.75" customHeight="1" x14ac:dyDescent="0.2">
      <c r="B941" s="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R941" s="1"/>
    </row>
    <row r="942" spans="2:44" ht="12.75" customHeight="1" x14ac:dyDescent="0.2">
      <c r="B942" s="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R942" s="1"/>
    </row>
    <row r="943" spans="2:44" ht="12.75" customHeight="1" x14ac:dyDescent="0.2">
      <c r="B943" s="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R943" s="1"/>
    </row>
    <row r="944" spans="2:44" ht="12.75" customHeight="1" x14ac:dyDescent="0.2">
      <c r="B944" s="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R944" s="1"/>
    </row>
    <row r="945" spans="2:44" ht="12.75" customHeight="1" x14ac:dyDescent="0.2">
      <c r="B945" s="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R945" s="1"/>
    </row>
    <row r="946" spans="2:44" ht="12.75" customHeight="1" x14ac:dyDescent="0.2">
      <c r="B946" s="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R946" s="1"/>
    </row>
    <row r="947" spans="2:44" ht="12.75" customHeight="1" x14ac:dyDescent="0.2">
      <c r="B947" s="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R947" s="1"/>
    </row>
    <row r="948" spans="2:44" ht="12.75" customHeight="1" x14ac:dyDescent="0.2">
      <c r="B948" s="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R948" s="1"/>
    </row>
    <row r="949" spans="2:44" ht="12.75" customHeight="1" x14ac:dyDescent="0.2">
      <c r="B949" s="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R949" s="1"/>
    </row>
    <row r="950" spans="2:44" ht="12.75" customHeight="1" x14ac:dyDescent="0.2">
      <c r="B950" s="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R950" s="1"/>
    </row>
    <row r="951" spans="2:44" ht="12.75" customHeight="1" x14ac:dyDescent="0.2">
      <c r="B951" s="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R951" s="1"/>
    </row>
    <row r="952" spans="2:44" ht="12.75" customHeight="1" x14ac:dyDescent="0.2">
      <c r="B952" s="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R952" s="1"/>
    </row>
    <row r="953" spans="2:44" ht="12.75" customHeight="1" x14ac:dyDescent="0.2">
      <c r="B953" s="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R953" s="1"/>
    </row>
    <row r="954" spans="2:44" ht="12.75" customHeight="1" x14ac:dyDescent="0.2">
      <c r="B954" s="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R954" s="1"/>
    </row>
    <row r="955" spans="2:44" ht="12.75" customHeight="1" x14ac:dyDescent="0.2">
      <c r="B955" s="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R955" s="1"/>
    </row>
    <row r="956" spans="2:44" ht="12.75" customHeight="1" x14ac:dyDescent="0.2">
      <c r="B956" s="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R956" s="1"/>
    </row>
    <row r="957" spans="2:44" ht="12.75" customHeight="1" x14ac:dyDescent="0.2">
      <c r="B957" s="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R957" s="1"/>
    </row>
    <row r="958" spans="2:44" ht="12.75" customHeight="1" x14ac:dyDescent="0.2">
      <c r="B958" s="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R958" s="1"/>
    </row>
    <row r="959" spans="2:44" ht="12.75" customHeight="1" x14ac:dyDescent="0.2">
      <c r="B959" s="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R959" s="1"/>
    </row>
    <row r="960" spans="2:44" ht="12.75" customHeight="1" x14ac:dyDescent="0.2">
      <c r="B960" s="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R960" s="1"/>
    </row>
    <row r="961" spans="2:44" ht="12.75" customHeight="1" x14ac:dyDescent="0.2">
      <c r="B961" s="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R961" s="1"/>
    </row>
    <row r="962" spans="2:44" ht="12.75" customHeight="1" x14ac:dyDescent="0.2">
      <c r="B962" s="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R962" s="1"/>
    </row>
    <row r="963" spans="2:44" ht="12.75" customHeight="1" x14ac:dyDescent="0.2">
      <c r="B963" s="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R963" s="1"/>
    </row>
    <row r="964" spans="2:44" ht="12.75" customHeight="1" x14ac:dyDescent="0.2">
      <c r="B964" s="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R964" s="1"/>
    </row>
    <row r="965" spans="2:44" ht="12.75" customHeight="1" x14ac:dyDescent="0.2">
      <c r="B965" s="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R965" s="1"/>
    </row>
    <row r="966" spans="2:44" ht="12.75" customHeight="1" x14ac:dyDescent="0.2">
      <c r="B966" s="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R966" s="1"/>
    </row>
    <row r="967" spans="2:44" ht="12.75" customHeight="1" x14ac:dyDescent="0.2">
      <c r="B967" s="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R967" s="1"/>
    </row>
    <row r="968" spans="2:44" ht="12.75" customHeight="1" x14ac:dyDescent="0.2">
      <c r="B968" s="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R968" s="1"/>
    </row>
    <row r="969" spans="2:44" ht="12.75" customHeight="1" x14ac:dyDescent="0.2">
      <c r="B969" s="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R969" s="1"/>
    </row>
    <row r="970" spans="2:44" ht="12.75" customHeight="1" x14ac:dyDescent="0.2">
      <c r="B970" s="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R970" s="1"/>
    </row>
    <row r="971" spans="2:44" ht="12.75" customHeight="1" x14ac:dyDescent="0.2">
      <c r="B971" s="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R971" s="1"/>
    </row>
    <row r="972" spans="2:44" ht="12.75" customHeight="1" x14ac:dyDescent="0.2">
      <c r="B972" s="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R972" s="1"/>
    </row>
    <row r="973" spans="2:44" ht="12.75" customHeight="1" x14ac:dyDescent="0.2">
      <c r="B973" s="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R973" s="1"/>
    </row>
    <row r="974" spans="2:44" ht="12.75" customHeight="1" x14ac:dyDescent="0.2">
      <c r="B974" s="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R974" s="1"/>
    </row>
    <row r="975" spans="2:44" ht="12.75" customHeight="1" x14ac:dyDescent="0.2">
      <c r="B975" s="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R975" s="1"/>
    </row>
    <row r="976" spans="2:44" ht="12.75" customHeight="1" x14ac:dyDescent="0.2">
      <c r="B976" s="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R976" s="1"/>
    </row>
    <row r="977" spans="2:44" ht="12.75" customHeight="1" x14ac:dyDescent="0.2">
      <c r="B977" s="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R977" s="1"/>
    </row>
    <row r="978" spans="2:44" ht="12.75" customHeight="1" x14ac:dyDescent="0.2">
      <c r="B978" s="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R978" s="1"/>
    </row>
    <row r="979" spans="2:44" ht="12.75" customHeight="1" x14ac:dyDescent="0.2">
      <c r="B979" s="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R979" s="1"/>
    </row>
    <row r="980" spans="2:44" ht="12.75" customHeight="1" x14ac:dyDescent="0.2">
      <c r="B980" s="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R980" s="1"/>
    </row>
    <row r="981" spans="2:44" ht="12.75" customHeight="1" x14ac:dyDescent="0.2">
      <c r="B981" s="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R981" s="1"/>
    </row>
    <row r="982" spans="2:44" ht="12.75" customHeight="1" x14ac:dyDescent="0.2">
      <c r="B982" s="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R982" s="1"/>
    </row>
    <row r="983" spans="2:44" ht="12.75" customHeight="1" x14ac:dyDescent="0.2">
      <c r="B983" s="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R983" s="1"/>
    </row>
    <row r="984" spans="2:44" ht="12.75" customHeight="1" x14ac:dyDescent="0.2">
      <c r="B984" s="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R984" s="1"/>
    </row>
    <row r="985" spans="2:44" ht="12.75" customHeight="1" x14ac:dyDescent="0.2">
      <c r="B985" s="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R985" s="1"/>
    </row>
    <row r="986" spans="2:44" ht="12.75" customHeight="1" x14ac:dyDescent="0.2">
      <c r="B986" s="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R986" s="1"/>
    </row>
    <row r="987" spans="2:44" ht="12.75" customHeight="1" x14ac:dyDescent="0.2">
      <c r="B987" s="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R987" s="1"/>
    </row>
    <row r="988" spans="2:44" ht="12.75" customHeight="1" x14ac:dyDescent="0.2">
      <c r="B988" s="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R988" s="1"/>
    </row>
    <row r="989" spans="2:44" ht="12.75" customHeight="1" x14ac:dyDescent="0.2">
      <c r="B989" s="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R989" s="1"/>
    </row>
    <row r="990" spans="2:44" ht="12.75" customHeight="1" x14ac:dyDescent="0.2">
      <c r="B990" s="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R990" s="1"/>
    </row>
    <row r="991" spans="2:44" ht="12.75" customHeight="1" x14ac:dyDescent="0.2">
      <c r="B991" s="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R991" s="1"/>
    </row>
    <row r="992" spans="2:44" ht="12.75" customHeight="1" x14ac:dyDescent="0.2">
      <c r="B992" s="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R992" s="1"/>
    </row>
    <row r="993" spans="2:44" ht="12.75" customHeight="1" x14ac:dyDescent="0.2">
      <c r="B993" s="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R993" s="1"/>
    </row>
    <row r="994" spans="2:44" ht="12.75" customHeight="1" x14ac:dyDescent="0.2">
      <c r="B994" s="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R994" s="1"/>
    </row>
    <row r="995" spans="2:44" ht="12.75" customHeight="1" x14ac:dyDescent="0.2">
      <c r="B995" s="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R995" s="1"/>
    </row>
    <row r="996" spans="2:44" ht="12.75" customHeight="1" x14ac:dyDescent="0.2">
      <c r="B996" s="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R996" s="1"/>
    </row>
    <row r="997" spans="2:44" ht="12.75" customHeight="1" x14ac:dyDescent="0.2">
      <c r="B997" s="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R997" s="1"/>
    </row>
    <row r="998" spans="2:44" ht="12.75" customHeight="1" x14ac:dyDescent="0.2">
      <c r="B998" s="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R998" s="1"/>
    </row>
    <row r="999" spans="2:44" ht="12.75" customHeight="1" x14ac:dyDescent="0.2">
      <c r="B999" s="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R999" s="1"/>
    </row>
    <row r="1000" spans="2:44" ht="12.75" customHeight="1" x14ac:dyDescent="0.2">
      <c r="B1000" s="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R1000" s="1"/>
    </row>
    <row r="1001" spans="2:44" ht="12.75" customHeight="1" x14ac:dyDescent="0.2">
      <c r="B1001" s="1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AR1001" s="1"/>
    </row>
    <row r="1002" spans="2:44" ht="12.75" customHeight="1" x14ac:dyDescent="0.2">
      <c r="B1002" s="1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AR1002" s="1"/>
    </row>
    <row r="1003" spans="2:44" ht="12.75" customHeight="1" x14ac:dyDescent="0.2">
      <c r="B1003" s="1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AR1003" s="1"/>
    </row>
    <row r="1004" spans="2:44" ht="12.75" customHeight="1" x14ac:dyDescent="0.2">
      <c r="B1004" s="1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AR1004" s="1"/>
    </row>
    <row r="1005" spans="2:44" ht="12.75" customHeight="1" x14ac:dyDescent="0.2">
      <c r="B1005" s="1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AR1005" s="1"/>
    </row>
    <row r="1006" spans="2:44" ht="12.75" customHeight="1" x14ac:dyDescent="0.2">
      <c r="B1006" s="1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AR1006" s="1"/>
    </row>
    <row r="1007" spans="2:44" ht="12.75" customHeight="1" x14ac:dyDescent="0.2">
      <c r="B1007" s="1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AR1007" s="1"/>
    </row>
    <row r="1008" spans="2:44" ht="12.75" customHeight="1" x14ac:dyDescent="0.2">
      <c r="B1008" s="1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AR1008" s="1"/>
    </row>
    <row r="1009" spans="2:44" ht="12.75" customHeight="1" x14ac:dyDescent="0.2">
      <c r="B1009" s="1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AR1009" s="1"/>
    </row>
    <row r="1010" spans="2:44" ht="12.75" customHeight="1" x14ac:dyDescent="0.2">
      <c r="B1010" s="1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AR1010" s="1"/>
    </row>
    <row r="1011" spans="2:44" ht="12.75" customHeight="1" x14ac:dyDescent="0.2">
      <c r="B1011" s="1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AR1011" s="1"/>
    </row>
    <row r="1012" spans="2:44" ht="12.75" customHeight="1" x14ac:dyDescent="0.2">
      <c r="B1012" s="1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AR1012" s="1"/>
    </row>
    <row r="1013" spans="2:44" ht="12.75" customHeight="1" x14ac:dyDescent="0.2">
      <c r="B1013" s="1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AR1013" s="1"/>
    </row>
    <row r="1014" spans="2:44" ht="12.75" customHeight="1" x14ac:dyDescent="0.2">
      <c r="B1014" s="1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AR1014" s="1"/>
    </row>
  </sheetData>
  <pageMargins left="0.75" right="0.75" top="1" bottom="1" header="0.5" footer="0.5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GTS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LOOK</cp:lastModifiedBy>
  <dcterms:modified xsi:type="dcterms:W3CDTF">2016-10-16T08:06:29Z</dcterms:modified>
</cp:coreProperties>
</file>